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Accueil" sheetId="1" state="visible" r:id="rId3"/>
    <sheet name="📝 Fiche Entreprise" sheetId="2" state="visible" r:id="rId4"/>
    <sheet name="🔍 Identification AES" sheetId="3" state="visible" r:id="rId5"/>
    <sheet name="⚖️ Cotation &amp; Impacts" sheetId="4" state="visible" r:id="rId6"/>
    <sheet name="⚠️ AES Significatifs" sheetId="5" state="visible" r:id="rId7"/>
    <sheet name="📅 Plan d'Actions" sheetId="6" state="visible" r:id="rId8"/>
    <sheet name="📊 Tableau de Bor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<sst xmlns="http://schemas.openxmlformats.org/spreadsheetml/2006/main" count="376" uniqueCount="265">
  <si>
    <t xml:space="preserve">📋  Analyse Environnementale ISO 14001
Template de gestion — empreinte-carbone.org</t>
  </si>
  <si>
    <t xml:space="preserve">Conforme ISO 14001:2015 — Amendement A1:2024 (changements climatiques)</t>
  </si>
  <si>
    <t xml:space="preserve">📝 Fiche Entreprise
Informations générales &amp; périmètre SME</t>
  </si>
  <si>
    <t xml:space="preserve">🟢 Étape 1</t>
  </si>
  <si>
    <t xml:space="preserve">🔍 Identification AES
Recensement des aspects environnementaux</t>
  </si>
  <si>
    <t xml:space="preserve">🟢 Étape 2</t>
  </si>
  <si>
    <t xml:space="preserve">⚖️ Cotation &amp; Impacts
Évaluation Fréquence × Gravité × Sensibilité</t>
  </si>
  <si>
    <t xml:space="preserve">🟢 Étape 3</t>
  </si>
  <si>
    <t xml:space="preserve">⚠️ AES Significatifs
Filtrage automatique des aspects prioritaires</t>
  </si>
  <si>
    <t xml:space="preserve">🟡 Auto</t>
  </si>
  <si>
    <t xml:space="preserve">📅 Plan d'Actions
Actions correctives, responsables &amp; échéances</t>
  </si>
  <si>
    <t xml:space="preserve">🟢 Étape 4</t>
  </si>
  <si>
    <t xml:space="preserve">📊 Tableau de Bord
Synthèse KPIs &amp; suivi de performance</t>
  </si>
  <si>
    <t xml:space="preserve">© empreinte-carbone.org — Template Analyse Environnementale ISO 14001 v2025</t>
  </si>
  <si>
    <t xml:space="preserve">📝 Fiche Entreprise &amp; Périmètre du SME</t>
  </si>
  <si>
    <t xml:space="preserve">🏢 Informations Générales</t>
  </si>
  <si>
    <t xml:space="preserve">Raison sociale</t>
  </si>
  <si>
    <t xml:space="preserve">Ex : SAS Dupont Industries</t>
  </si>
  <si>
    <t xml:space="preserve">Secteur d'activité</t>
  </si>
  <si>
    <t xml:space="preserve">Ex : Agroalimentaire, Transport, BTP...</t>
  </si>
  <si>
    <t xml:space="preserve">Code NAF / APE</t>
  </si>
  <si>
    <t xml:space="preserve">Ex : 1089Z</t>
  </si>
  <si>
    <t xml:space="preserve">Adresse du site</t>
  </si>
  <si>
    <t xml:space="preserve">Adresse complète du site audité</t>
  </si>
  <si>
    <t xml:space="preserve">Responsable environnemental</t>
  </si>
  <si>
    <t xml:space="preserve">Nom + Fonction</t>
  </si>
  <si>
    <t xml:space="preserve">Date de l'analyse</t>
  </si>
  <si>
    <t xml:space="preserve">JJ/MM/AAAA</t>
  </si>
  <si>
    <t xml:space="preserve">Version du document</t>
  </si>
  <si>
    <t xml:space="preserve">Ex : v1.0</t>
  </si>
  <si>
    <t xml:space="preserve">Prochaine révision</t>
  </si>
  <si>
    <t xml:space="preserve">🎯 Périmètre du Système de Management Environnemental</t>
  </si>
  <si>
    <t xml:space="preserve">Activités incluses</t>
  </si>
  <si>
    <t xml:space="preserve">Ex : Production, Maintenance, Logistique</t>
  </si>
  <si>
    <t xml:space="preserve">Sites couverts</t>
  </si>
  <si>
    <t xml:space="preserve">Ex : Usine principale + entrepôt</t>
  </si>
  <si>
    <t xml:space="preserve">Activités exclues</t>
  </si>
  <si>
    <t xml:space="preserve">Ex : Bureaux administratifs distants</t>
  </si>
  <si>
    <t xml:space="preserve">Effectif concerné</t>
  </si>
  <si>
    <t xml:space="preserve">Nombre de collaborateurs</t>
  </si>
  <si>
    <t xml:space="preserve">Sous-traitants inclus</t>
  </si>
  <si>
    <t xml:space="preserve">Oui / Non — préciser si oui</t>
  </si>
  <si>
    <t xml:space="preserve">Fournisseurs critiques</t>
  </si>
  <si>
    <t xml:space="preserve">Liste des fournisseurs à fort impact</t>
  </si>
  <si>
    <t xml:space="preserve">📋 Domaines Environnementaux à Analyser</t>
  </si>
  <si>
    <t xml:space="preserve">💧 Eau (consommation, rejets)</t>
  </si>
  <si>
    <t xml:space="preserve">☐ À analyser   ☑ Inclus   ✗ Non applicable</t>
  </si>
  <si>
    <t xml:space="preserve">⚡ Énergie (électricité, gaz, fioul)</t>
  </si>
  <si>
    <t xml:space="preserve">🌫️ Air (émissions CO₂, NOx, COV)</t>
  </si>
  <si>
    <t xml:space="preserve">♻️ Déchets (dangereux, non-dangereux)</t>
  </si>
  <si>
    <t xml:space="preserve">🌱 Sol &amp; sous-sol (contamination)</t>
  </si>
  <si>
    <t xml:space="preserve">🔊 Bruit &amp; vibrations</t>
  </si>
  <si>
    <t xml:space="preserve">🧪 Produits chimiques &amp; substances dangereuses</t>
  </si>
  <si>
    <t xml:space="preserve">🌍 Biodiversité &amp; espaces naturels</t>
  </si>
  <si>
    <t xml:space="preserve">🚛 Transport &amp; mobilité</t>
  </si>
  <si>
    <t xml:space="preserve">📦 Achats &amp; chaîne d'approvisionnement</t>
  </si>
  <si>
    <t xml:space="preserve">🔍 Identification des Aspects Environnementaux</t>
  </si>
  <si>
    <t xml:space="preserve">N°</t>
  </si>
  <si>
    <t xml:space="preserve">Activité / Processus</t>
  </si>
  <si>
    <t xml:space="preserve">Aspect Environnemental</t>
  </si>
  <si>
    <t xml:space="preserve">Impact Environnemental
Associé</t>
  </si>
  <si>
    <t xml:space="preserve">Domaine
(Eau/Air/Déchets...)</t>
  </si>
  <si>
    <t xml:space="preserve">Condition
(N=Normale
A=Anormale
U=Urgence)</t>
  </si>
  <si>
    <t xml:space="preserve">Direct /
Indirect</t>
  </si>
  <si>
    <t xml:space="preserve">Phase Cycle
de Vie</t>
  </si>
  <si>
    <t xml:space="preserve">Réglementation
Applicable</t>
  </si>
  <si>
    <t xml:space="preserve">Production / Fabrication</t>
  </si>
  <si>
    <t xml:space="preserve">Consommation d'énergie électrique</t>
  </si>
  <si>
    <t xml:space="preserve">Épuisement ressources / GES</t>
  </si>
  <si>
    <t xml:space="preserve">⚡ Énergie</t>
  </si>
  <si>
    <t xml:space="preserve">N</t>
  </si>
  <si>
    <t xml:space="preserve">Direct</t>
  </si>
  <si>
    <t xml:space="preserve">Utilisation</t>
  </si>
  <si>
    <t xml:space="preserve">Art. L229-25 Code Env.</t>
  </si>
  <si>
    <t xml:space="preserve">Émissions de CO₂ (procédés)</t>
  </si>
  <si>
    <t xml:space="preserve">Réchauffement climatique</t>
  </si>
  <si>
    <t xml:space="preserve">🌫️ Air</t>
  </si>
  <si>
    <t xml:space="preserve">Fabrication</t>
  </si>
  <si>
    <t xml:space="preserve">EU ETS / CSRD</t>
  </si>
  <si>
    <t xml:space="preserve">Maintenance</t>
  </si>
  <si>
    <t xml:space="preserve">Utilisation d'huiles et lubrifiants</t>
  </si>
  <si>
    <t xml:space="preserve">Pollution sol/eau en cas de fuite</t>
  </si>
  <si>
    <t xml:space="preserve">🌱 Sol</t>
  </si>
  <si>
    <t xml:space="preserve">A</t>
  </si>
  <si>
    <t xml:space="preserve">ICPE Rubrique 2663</t>
  </si>
  <si>
    <t xml:space="preserve">Logistique / Transport</t>
  </si>
  <si>
    <t xml:space="preserve">Émissions CO₂ transport marchandises</t>
  </si>
  <si>
    <t xml:space="preserve">Indirect</t>
  </si>
  <si>
    <t xml:space="preserve">Distribution</t>
  </si>
  <si>
    <t xml:space="preserve">Décret BEGES 2022</t>
  </si>
  <si>
    <t xml:space="preserve">Gestion des déchets</t>
  </si>
  <si>
    <t xml:space="preserve">Production déchets industriels banals (DIB)</t>
  </si>
  <si>
    <t xml:space="preserve">Saturation des décharges</t>
  </si>
  <si>
    <t xml:space="preserve">♻️ Déchets</t>
  </si>
  <si>
    <t xml:space="preserve">Fin de vie</t>
  </si>
  <si>
    <t xml:space="preserve">Art. R543 Code Env.</t>
  </si>
  <si>
    <t xml:space="preserve">Production déchets dangereux (DID)</t>
  </si>
  <si>
    <t xml:space="preserve">Contamination sol/eau/air</t>
  </si>
  <si>
    <t xml:space="preserve">ICPE + ADR transport</t>
  </si>
  <si>
    <t xml:space="preserve">Utilités / Bâtiment</t>
  </si>
  <si>
    <t xml:space="preserve">Consommation d'eau (process + sanitaires)</t>
  </si>
  <si>
    <t xml:space="preserve">Épuisement ressources hydriques</t>
  </si>
  <si>
    <t xml:space="preserve">💧 Eau</t>
  </si>
  <si>
    <t xml:space="preserve">Code de l'Eau L210-1</t>
  </si>
  <si>
    <t xml:space="preserve">Rejet eaux usées industrielles</t>
  </si>
  <si>
    <t xml:space="preserve">Pollution milieux aquatiques</t>
  </si>
  <si>
    <t xml:space="preserve">ICPE / Loi sur l'Eau</t>
  </si>
  <si>
    <t xml:space="preserve">Achats / Approvisionnement</t>
  </si>
  <si>
    <t xml:space="preserve">Extraction matières premières fournisseurs</t>
  </si>
  <si>
    <t xml:space="preserve">Déforestation, biodiversité</t>
  </si>
  <si>
    <t xml:space="preserve">Extraction</t>
  </si>
  <si>
    <t xml:space="preserve">CSRD / Règlement UE déforestation</t>
  </si>
  <si>
    <t xml:space="preserve">Émissions sonores (équipements)</t>
  </si>
  <si>
    <t xml:space="preserve">Nuisances riverains</t>
  </si>
  <si>
    <t xml:space="preserve">🔊 Bruit</t>
  </si>
  <si>
    <t xml:space="preserve">N/A</t>
  </si>
  <si>
    <t xml:space="preserve">Arrêté du 23/01/1997</t>
  </si>
  <si>
    <t xml:space="preserve">Produits chimiques</t>
  </si>
  <si>
    <t xml:space="preserve">Stockage solvants / produits dangereux</t>
  </si>
  <si>
    <t xml:space="preserve">Risque incendie / explosion / intoxication</t>
  </si>
  <si>
    <t xml:space="preserve">🧪 Chimie</t>
  </si>
  <si>
    <t xml:space="preserve">U</t>
  </si>
  <si>
    <t xml:space="preserve">ICPE Rubrique 1436</t>
  </si>
  <si>
    <t xml:space="preserve">R&amp;D / Éco-conception</t>
  </si>
  <si>
    <t xml:space="preserve">Conception produits éco-responsables</t>
  </si>
  <si>
    <t xml:space="preserve">Réduction impacts cycle de vie</t>
  </si>
  <si>
    <t xml:space="preserve">📦 Achats</t>
  </si>
  <si>
    <t xml:space="preserve">Conception</t>
  </si>
  <si>
    <t xml:space="preserve">Directive éco-conception</t>
  </si>
  <si>
    <t xml:space="preserve">⚖️ Cotation des Impacts — Méthode F × G × S</t>
  </si>
  <si>
    <t xml:space="preserve">📐 Formule :  Score = Fréquence × Gravité × Sensibilité   |   Seuil AES Significatif : Score ≥ 36   |   Échelle : 1 (faible) → 5 (fort)</t>
  </si>
  <si>
    <t xml:space="preserve">Impact Associé</t>
  </si>
  <si>
    <t xml:space="preserve">Fréquence
(1-5)</t>
  </si>
  <si>
    <t xml:space="preserve">Gravité
(1-5)</t>
  </si>
  <si>
    <t xml:space="preserve">Sensibilité
Milieu
(1-5)</t>
  </si>
  <si>
    <t xml:space="preserve">Score
F×G×S</t>
  </si>
  <si>
    <t xml:space="preserve">Niveau
Maîtrise
(0-1)</t>
  </si>
  <si>
    <t xml:space="preserve">Score
Ajusté</t>
  </si>
  <si>
    <t xml:space="preserve">Significatif
(Seuil ≥ 36)</t>
  </si>
  <si>
    <t xml:space="preserve">Priorité</t>
  </si>
  <si>
    <t xml:space="preserve">Production déchets industriels banals</t>
  </si>
  <si>
    <t xml:space="preserve">Consommation d'eau</t>
  </si>
  <si>
    <t xml:space="preserve">Extraction matières premières</t>
  </si>
  <si>
    <t xml:space="preserve">Émissions sonores</t>
  </si>
  <si>
    <t xml:space="preserve">Risque incendie / intoxication</t>
  </si>
  <si>
    <t xml:space="preserve">📊 LÉGENDE PRIORITÉS :   🟢 FAIBLE (&lt; 15)   |   🟡 MODÉRÉE (15-35)   |   🟠 ÉLEVÉE (36-74)   |   🔴 CRITIQUE (≥ 75)</t>
  </si>
  <si>
    <t xml:space="preserve">⚠️ Aspects Environnementaux Significatifs (AES)</t>
  </si>
  <si>
    <t xml:space="preserve">⚡ Cette feuille liste automatiquement les AES avec un Score ≥ 36 (Fréquence × Gravité × Sensibilité)</t>
  </si>
  <si>
    <t xml:space="preserve">Aspect Environnemental Significatif</t>
  </si>
  <si>
    <t xml:space="preserve">Impact Environnemental</t>
  </si>
  <si>
    <t xml:space="preserve">Objectif de Réduction</t>
  </si>
  <si>
    <t xml:space="preserve">Indicateur de Suivi</t>
  </si>
  <si>
    <t xml:space="preserve">🔴 CRITIQUE</t>
  </si>
  <si>
    <t xml:space="preserve">Réduire de -30% en 2 ans</t>
  </si>
  <si>
    <t xml:space="preserve">Tonnes CO₂eq / an</t>
  </si>
  <si>
    <t xml:space="preserve">Production déchets dangereux</t>
  </si>
  <si>
    <t xml:space="preserve">Réduire de -20% en 1 an</t>
  </si>
  <si>
    <t xml:space="preserve">Kg DID / mois</t>
  </si>
  <si>
    <t xml:space="preserve">🟠 ÉLEVÉE</t>
  </si>
  <si>
    <t xml:space="preserve">Atteindre conformité réglementaire</t>
  </si>
  <si>
    <t xml:space="preserve">DBO5 mg/L</t>
  </si>
  <si>
    <t xml:space="preserve">Stockage solvants dangereux</t>
  </si>
  <si>
    <t xml:space="preserve">Substitution produits verts -50%</t>
  </si>
  <si>
    <t xml:space="preserve">Nb produits substitués</t>
  </si>
  <si>
    <t xml:space="preserve">Émissions CO₂ transport</t>
  </si>
  <si>
    <t xml:space="preserve">Réduire km parcourus de -15%</t>
  </si>
  <si>
    <t xml:space="preserve">Tonnes CO₂eq transport</t>
  </si>
  <si>
    <t xml:space="preserve">Consommation d'énergie</t>
  </si>
  <si>
    <t xml:space="preserve">Efficacité énergétique -10%</t>
  </si>
  <si>
    <t xml:space="preserve">kWh / unité produite</t>
  </si>
  <si>
    <t xml:space="preserve">📅 Plan d'Actions Correctives &amp; Préventives</t>
  </si>
  <si>
    <t xml:space="preserve">AES Associé</t>
  </si>
  <si>
    <t xml:space="preserve">Action Corrective / Préventive</t>
  </si>
  <si>
    <t xml:space="preserve">Responsable</t>
  </si>
  <si>
    <t xml:space="preserve">Date
Début</t>
  </si>
  <si>
    <t xml:space="preserve">Date
Échéance</t>
  </si>
  <si>
    <t xml:space="preserve">Statut</t>
  </si>
  <si>
    <t xml:space="preserve">Budget
Estimé (€)</t>
  </si>
  <si>
    <t xml:space="preserve">Résultat
Attendu</t>
  </si>
  <si>
    <t xml:space="preserve">Indicateur
de Suivi</t>
  </si>
  <si>
    <t xml:space="preserve">Émissions CO₂ procédés</t>
  </si>
  <si>
    <t xml:space="preserve">Audit énergétique + plan sobriété</t>
  </si>
  <si>
    <t xml:space="preserve">Resp. Environnement</t>
  </si>
  <si>
    <t xml:space="preserve">01/04/2025</t>
  </si>
  <si>
    <t xml:space="preserve">30/09/2025</t>
  </si>
  <si>
    <t xml:space="preserve">🔵 En cours</t>
  </si>
  <si>
    <t xml:space="preserve">-20% CO₂/an</t>
  </si>
  <si>
    <t xml:space="preserve">Tonnes CO₂eq</t>
  </si>
  <si>
    <t xml:space="preserve">Installation compteurs énergie intelligents</t>
  </si>
  <si>
    <t xml:space="preserve">DSI + Maintenance</t>
  </si>
  <si>
    <t xml:space="preserve">01/05/2025</t>
  </si>
  <si>
    <t xml:space="preserve">31/12/2025</t>
  </si>
  <si>
    <t xml:space="preserve">⚪ Planifié</t>
  </si>
  <si>
    <t xml:space="preserve">Suivi temps réel</t>
  </si>
  <si>
    <t xml:space="preserve">kWh/unité</t>
  </si>
  <si>
    <t xml:space="preserve">Déchets dangereux</t>
  </si>
  <si>
    <t xml:space="preserve">Formation tri sélectif déchets dangereux</t>
  </si>
  <si>
    <t xml:space="preserve">RH + HSE</t>
  </si>
  <si>
    <t xml:space="preserve">15/03/2025</t>
  </si>
  <si>
    <t xml:space="preserve">30/06/2025</t>
  </si>
  <si>
    <t xml:space="preserve">✅ Terminé</t>
  </si>
  <si>
    <t xml:space="preserve">100% personnel formé</t>
  </si>
  <si>
    <t xml:space="preserve">% formés</t>
  </si>
  <si>
    <t xml:space="preserve">Contrat valorisateur agréé ICPE</t>
  </si>
  <si>
    <t xml:space="preserve">Achats</t>
  </si>
  <si>
    <t xml:space="preserve">01/06/2025</t>
  </si>
  <si>
    <t xml:space="preserve">31/08/2025</t>
  </si>
  <si>
    <t xml:space="preserve">Traçabilité totale</t>
  </si>
  <si>
    <t xml:space="preserve">BSD / mois</t>
  </si>
  <si>
    <t xml:space="preserve">Eaux usées industrielles</t>
  </si>
  <si>
    <t xml:space="preserve">Installation prétraitement eaux usées</t>
  </si>
  <si>
    <t xml:space="preserve">Technique</t>
  </si>
  <si>
    <t xml:space="preserve">01/07/2025</t>
  </si>
  <si>
    <t xml:space="preserve">31/03/2026</t>
  </si>
  <si>
    <t xml:space="preserve">Conformité ICPE</t>
  </si>
  <si>
    <t xml:space="preserve">Stockage solvants</t>
  </si>
  <si>
    <t xml:space="preserve">Substitution solvants chlorés par biosolvants</t>
  </si>
  <si>
    <t xml:space="preserve">R&amp;D + Achats</t>
  </si>
  <si>
    <t xml:space="preserve">-50% produits dangereux</t>
  </si>
  <si>
    <t xml:space="preserve">Nb substitutions</t>
  </si>
  <si>
    <t xml:space="preserve">Transport CO₂</t>
  </si>
  <si>
    <t xml:space="preserve">Optimisation tournées + véhicules hybrides</t>
  </si>
  <si>
    <t xml:space="preserve">Logistique</t>
  </si>
  <si>
    <t xml:space="preserve">-15% km parcourus</t>
  </si>
  <si>
    <t xml:space="preserve">Tonnes CO₂ transport</t>
  </si>
  <si>
    <t xml:space="preserve">Énergie</t>
  </si>
  <si>
    <t xml:space="preserve">Passage contrat électricité verte (ENR)</t>
  </si>
  <si>
    <t xml:space="preserve">Direction</t>
  </si>
  <si>
    <t xml:space="preserve">30/04/2025</t>
  </si>
  <si>
    <t xml:space="preserve">100% ENR</t>
  </si>
  <si>
    <t xml:space="preserve">% EnR</t>
  </si>
  <si>
    <t xml:space="preserve">📊 Actions terminées :</t>
  </si>
  <si>
    <t xml:space="preserve">Budget total engagé :</t>
  </si>
  <si>
    <t xml:space="preserve">📊 Tableau de Bord — Synthèse Performance Environnementale</t>
  </si>
  <si>
    <t xml:space="preserve">🔍 Aspects
Identifiés</t>
  </si>
  <si>
    <t xml:space="preserve">⚠️ AES
Significatifs</t>
  </si>
  <si>
    <t xml:space="preserve">✅ Actions
Terminées</t>
  </si>
  <si>
    <t xml:space="preserve">🔵 En
Cours</t>
  </si>
  <si>
    <t xml:space="preserve">⚪ Actions
Planifiées</t>
  </si>
  <si>
    <t xml:space="preserve">💰 Budget
Total</t>
  </si>
  <si>
    <t xml:space="preserve">🌍 Répartition des AES par Domaine Environnemental</t>
  </si>
  <si>
    <t xml:space="preserve">🌫️ Air / GES</t>
  </si>
  <si>
    <t xml:space="preserve">🧪 Produits chimiques</t>
  </si>
  <si>
    <t xml:space="preserve">🌱 Sol / Biodiversité</t>
  </si>
  <si>
    <t xml:space="preserve">2 AES — 🔴 CRITIQUE</t>
  </si>
  <si>
    <t xml:space="preserve">2 AES — 🟠 ÉLEVÉE</t>
  </si>
  <si>
    <t xml:space="preserve">1 AES — 🟠 ÉLEVÉE</t>
  </si>
  <si>
    <t xml:space="preserve">0 AES — 🟢 FAIBLE</t>
  </si>
  <si>
    <t xml:space="preserve">⚖️ Suivi Conformité Réglementaire</t>
  </si>
  <si>
    <t xml:space="preserve">Rejets eaux usées (ICPE)</t>
  </si>
  <si>
    <t xml:space="preserve">🟠 En cours de mise en conformité</t>
  </si>
  <si>
    <t xml:space="preserve">Q3 2025</t>
  </si>
  <si>
    <t xml:space="preserve">Déchets dangereux (BSD)</t>
  </si>
  <si>
    <t xml:space="preserve">✅ Conforme</t>
  </si>
  <si>
    <t xml:space="preserve">Maintenu</t>
  </si>
  <si>
    <t xml:space="preserve">BEGES / Bilan GES</t>
  </si>
  <si>
    <t xml:space="preserve">🟡 À réaliser</t>
  </si>
  <si>
    <t xml:space="preserve">Q4 2025</t>
  </si>
  <si>
    <t xml:space="preserve">ICPE — Stockage produits chimiques</t>
  </si>
  <si>
    <t xml:space="preserve">Audit 2026</t>
  </si>
  <si>
    <t xml:space="preserve">REP — Responsabilité Élargie Producteur</t>
  </si>
  <si>
    <t xml:space="preserve">Déclaration environnementale annuelle</t>
  </si>
  <si>
    <t xml:space="preserve">🔴 Non réalisé</t>
  </si>
  <si>
    <t xml:space="preserve">Urgent</t>
  </si>
  <si>
    <t xml:space="preserve">📌 Template conçu par empreinte-carbone.org — Conforme ISO 14001:2015 + Amendement A1:2024 (changements climatiques) | Télécharger sur empreinte-carbone.org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</si>
</sst>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"/>
    <numFmt numFmtId="167" formatCode="#,##0&quot; €&quot;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i val="true"/>
      <sz val="11"/>
      <color rgb="FFFFFFFF"/>
      <name val="Arial"/>
      <family val="0"/>
      <charset val="1"/>
    </font>
    <font>
      <b val="true"/>
      <sz val="11"/>
      <color rgb="FF2C3E50"/>
      <name val="Arial"/>
      <family val="0"/>
      <charset val="1"/>
    </font>
    <font>
      <b val="true"/>
      <sz val="10"/>
      <color rgb="FF00BAC7"/>
      <name val="Arial"/>
      <family val="0"/>
      <charset val="1"/>
    </font>
    <font>
      <i val="true"/>
      <sz val="9"/>
      <color rgb="FF7F8C8D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i val="true"/>
      <sz val="10"/>
      <color rgb="FF7F8C8D"/>
      <name val="Arial"/>
      <family val="0"/>
      <charset val="1"/>
    </font>
    <font>
      <sz val="10"/>
      <color rgb="FF2C3E5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2C3E50"/>
      <name val="Arial"/>
      <family val="0"/>
      <charset val="1"/>
    </font>
    <font>
      <sz val="9"/>
      <color rgb="FFBDC3C7"/>
      <name val="Arial"/>
      <family val="0"/>
      <charset val="1"/>
    </font>
    <font>
      <i val="true"/>
      <sz val="10"/>
      <color rgb="FF2C3E5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C3E50"/>
      <name val="Arial"/>
      <family val="0"/>
      <charset val="1"/>
    </font>
    <font>
      <b val="true"/>
      <sz val="11"/>
      <color rgb="FF43A047"/>
      <name val="Arial"/>
      <family val="0"/>
      <charset val="1"/>
    </font>
    <font>
      <b val="true"/>
      <sz val="11"/>
      <color rgb="FF00BAC7"/>
      <name val="Arial"/>
      <family val="0"/>
      <charset val="1"/>
    </font>
    <font>
      <b val="true"/>
      <sz val="18"/>
      <color rgb="FF00BAC7"/>
      <name val="Arial"/>
      <family val="0"/>
      <charset val="1"/>
    </font>
    <font>
      <b val="true"/>
      <sz val="18"/>
      <color rgb="FFEF5350"/>
      <name val="Arial"/>
      <family val="0"/>
      <charset val="1"/>
    </font>
    <font>
      <b val="true"/>
      <sz val="18"/>
      <color rgb="FF43A047"/>
      <name val="Arial"/>
      <family val="0"/>
      <charset val="1"/>
    </font>
    <font>
      <b val="true"/>
      <sz val="18"/>
      <color rgb="FF16AEC1"/>
      <name val="Arial"/>
      <family val="0"/>
      <charset val="1"/>
    </font>
    <font>
      <b val="true"/>
      <sz val="18"/>
      <color rgb="FF2C3E50"/>
      <name val="Arial"/>
      <family val="0"/>
      <charset val="1"/>
    </font>
    <font>
      <b val="true"/>
      <sz val="18"/>
      <color rgb="FF34495E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2C3E50"/>
        <bgColor rgb="FF34495E"/>
      </patternFill>
    </fill>
    <fill>
      <patternFill patternType="solid">
        <fgColor rgb="FF00BAC7"/>
        <bgColor rgb="FF16AEC1"/>
      </patternFill>
    </fill>
    <fill>
      <patternFill patternType="solid">
        <fgColor rgb="FFF0FEFF"/>
        <bgColor rgb="FFF5F6FA"/>
      </patternFill>
    </fill>
    <fill>
      <patternFill patternType="solid">
        <fgColor rgb="FFF5F6FA"/>
        <bgColor rgb="FFF0FEFF"/>
      </patternFill>
    </fill>
    <fill>
      <patternFill patternType="solid">
        <fgColor rgb="FFFFFFFF"/>
        <bgColor rgb="FFFFFDE7"/>
      </patternFill>
    </fill>
    <fill>
      <patternFill patternType="solid">
        <fgColor rgb="FFFFFDE7"/>
        <bgColor rgb="FFFFFFFF"/>
      </patternFill>
    </fill>
    <fill>
      <patternFill patternType="solid">
        <fgColor rgb="FFFFEBEE"/>
        <bgColor rgb="FFF5F6FA"/>
      </patternFill>
    </fill>
    <fill>
      <patternFill patternType="solid">
        <fgColor rgb="FFEF5350"/>
        <bgColor rgb="FFFF8080"/>
      </patternFill>
    </fill>
    <fill>
      <patternFill patternType="solid">
        <fgColor rgb="FFE8F5E9"/>
        <bgColor rgb="FFF5F6FA"/>
      </patternFill>
    </fill>
    <fill>
      <patternFill patternType="solid">
        <fgColor rgb="FF43A047"/>
        <bgColor rgb="FF7F8C8D"/>
      </patternFill>
    </fill>
    <fill>
      <patternFill patternType="solid">
        <fgColor rgb="FF16AEC1"/>
        <bgColor rgb="FF00BAC7"/>
      </patternFill>
    </fill>
    <fill>
      <patternFill patternType="solid">
        <fgColor rgb="FF34495E"/>
        <bgColor rgb="FF2C3E5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/>
      <diagonal/>
    </border>
    <border diagonalUp="false" diagonalDown="false"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 diagonalUp="false" diagonalDown="false">
      <left style="thin">
        <color rgb="FFBDC3C7"/>
      </left>
      <right/>
      <top style="thin">
        <color rgb="FFBDC3C7"/>
      </top>
      <bottom style="thin">
        <color rgb="FFBDC3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3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C3C7"/>
      <rgbColor rgb="FF7F8C8D"/>
      <rgbColor rgb="FF9999FF"/>
      <rgbColor rgb="FF993366"/>
      <rgbColor rgb="FFFFFDE7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AC7"/>
      <rgbColor rgb="FFF0FEFF"/>
      <rgbColor rgb="FFF5F6FA"/>
      <rgbColor rgb="FFFFEBEE"/>
      <rgbColor rgb="FF99CCFF"/>
      <rgbColor rgb="FFFF99CC"/>
      <rgbColor rgb="FFCC99FF"/>
      <rgbColor rgb="FFFFCC99"/>
      <rgbColor rgb="FF3366FF"/>
      <rgbColor rgb="FF16AEC1"/>
      <rgbColor rgb="FF99CC00"/>
      <rgbColor rgb="FFFFCC00"/>
      <rgbColor rgb="FFFF9900"/>
      <rgbColor rgb="FFEF5350"/>
      <rgbColor rgb="FF666699"/>
      <rgbColor rgb="FF969696"/>
      <rgbColor rgb="FF003366"/>
      <rgbColor rgb="FF43A047"/>
      <rgbColor rgb="FF003300"/>
      <rgbColor rgb="FF333300"/>
      <rgbColor rgb="FF993300"/>
      <rgbColor rgb="FF993366"/>
      <rgbColor rgb="FF34495E"/>
      <rgbColor rgb="FF2C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0"/>
    <col collapsed="false" customWidth="true" hidden="false" outlineLevel="0" max="3" min="3" style="0" width="30"/>
  </cols>
  <sheetData>
    <row r="1" customFormat="false" ht="7.5" hidden="false" customHeight="true" outlineLevel="0" collapsed="false"/>
    <row r="2" customFormat="false" ht="21.75" hidden="false" customHeight="true" outlineLevel="0" collapsed="false">
      <c r="B2" s="1" t="s">
        <v>0</v>
      </c>
      <c r="C2" s="1"/>
    </row>
    <row r="3" customFormat="false" ht="21.75" hidden="false" customHeight="true" outlineLevel="0" collapsed="false">
      <c r="B3" s="1"/>
      <c r="C3" s="1"/>
    </row>
    <row r="4" customFormat="false" ht="21.75" hidden="false" customHeight="true" outlineLevel="0" collapsed="false">
      <c r="B4" s="1"/>
      <c r="C4" s="1"/>
    </row>
    <row r="5" customFormat="false" ht="21.75" hidden="false" customHeight="true" outlineLevel="0" collapsed="false">
      <c r="B5" s="1"/>
      <c r="C5" s="1"/>
    </row>
    <row r="6" customFormat="false" ht="21.75" hidden="false" customHeight="true" outlineLevel="0" collapsed="false">
      <c r="B6" s="1"/>
      <c r="C6" s="1"/>
    </row>
    <row r="7" customFormat="false" ht="21.75" hidden="false" customHeight="true" outlineLevel="0" collapsed="false">
      <c r="B7" s="1"/>
      <c r="C7" s="1"/>
    </row>
    <row r="8" customFormat="false" ht="21.75" hidden="false" customHeight="true" outlineLevel="0" collapsed="false">
      <c r="B8" s="1"/>
      <c r="C8" s="1"/>
    </row>
    <row r="9" customFormat="false" ht="6" hidden="false" customHeight="true" outlineLevel="0" collapsed="false"/>
    <row r="10" customFormat="false" ht="21.75" hidden="false" customHeight="true" outlineLevel="0" collapsed="false">
      <c r="B10" s="2" t="s">
        <v>1</v>
      </c>
      <c r="C10" s="2"/>
    </row>
    <row r="11" customFormat="false" ht="12" hidden="false" customHeight="true" outlineLevel="0" collapsed="false"/>
    <row r="12" customFormat="false" ht="30" hidden="false" customHeight="true" outlineLevel="0" collapsed="false">
      <c r="B12" s="3" t="s">
        <v>2</v>
      </c>
      <c r="C12" s="4" t="s">
        <v>3</v>
      </c>
    </row>
    <row r="13" customFormat="false" ht="21.75" hidden="false" customHeight="true" outlineLevel="0" collapsed="false">
      <c r="B13" s="3"/>
      <c r="C13" s="3"/>
    </row>
    <row r="15" customFormat="false" ht="30" hidden="false" customHeight="true" outlineLevel="0" collapsed="false">
      <c r="B15" s="3" t="s">
        <v>4</v>
      </c>
      <c r="C15" s="4" t="s">
        <v>5</v>
      </c>
    </row>
    <row r="16" customFormat="false" ht="21.75" hidden="false" customHeight="true" outlineLevel="0" collapsed="false">
      <c r="B16" s="3"/>
      <c r="C16" s="3"/>
    </row>
    <row r="18" customFormat="false" ht="30" hidden="false" customHeight="true" outlineLevel="0" collapsed="false">
      <c r="B18" s="3" t="s">
        <v>6</v>
      </c>
      <c r="C18" s="4" t="s">
        <v>7</v>
      </c>
    </row>
    <row r="19" customFormat="false" ht="21.75" hidden="false" customHeight="true" outlineLevel="0" collapsed="false">
      <c r="B19" s="3"/>
      <c r="C19" s="3"/>
    </row>
    <row r="21" customFormat="false" ht="30" hidden="false" customHeight="true" outlineLevel="0" collapsed="false">
      <c r="B21" s="3" t="s">
        <v>8</v>
      </c>
      <c r="C21" s="4" t="s">
        <v>9</v>
      </c>
    </row>
    <row r="22" customFormat="false" ht="21.75" hidden="false" customHeight="true" outlineLevel="0" collapsed="false">
      <c r="B22" s="3"/>
      <c r="C22" s="3"/>
    </row>
    <row r="24" customFormat="false" ht="30" hidden="false" customHeight="true" outlineLevel="0" collapsed="false">
      <c r="B24" s="3" t="s">
        <v>10</v>
      </c>
      <c r="C24" s="4" t="s">
        <v>11</v>
      </c>
    </row>
    <row r="25" customFormat="false" ht="21.75" hidden="false" customHeight="true" outlineLevel="0" collapsed="false">
      <c r="B25" s="3"/>
      <c r="C25" s="3"/>
    </row>
    <row r="27" customFormat="false" ht="30" hidden="false" customHeight="true" outlineLevel="0" collapsed="false">
      <c r="B27" s="3" t="s">
        <v>12</v>
      </c>
      <c r="C27" s="4" t="s">
        <v>9</v>
      </c>
    </row>
    <row r="28" customFormat="false" ht="21.75" hidden="false" customHeight="true" outlineLevel="0" collapsed="false">
      <c r="B28" s="3"/>
      <c r="C28" s="3"/>
    </row>
    <row r="30" customFormat="false" ht="12" hidden="false" customHeight="true" outlineLevel="0" collapsed="false"/>
    <row r="31" customFormat="false" ht="15" hidden="false" customHeight="true" outlineLevel="0" collapsed="false">
      <c r="B31" s="5" t="s">
        <v>13</v>
      </c>
      <c r="C31" s="5"/>
    </row>
  </sheetData>
  <mergeCells count="15">
    <mergeCell ref="B2:C8"/>
    <mergeCell ref="B10:C10"/>
    <mergeCell ref="B12:B13"/>
    <mergeCell ref="C12:C13"/>
    <mergeCell ref="B15:B16"/>
    <mergeCell ref="C15:C16"/>
    <mergeCell ref="B18:B19"/>
    <mergeCell ref="C18:C19"/>
    <mergeCell ref="B21:B22"/>
    <mergeCell ref="C21:C22"/>
    <mergeCell ref="B24:B25"/>
    <mergeCell ref="C24:C25"/>
    <mergeCell ref="B27:B28"/>
    <mergeCell ref="C27:C28"/>
    <mergeCell ref="B31:C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5"/>
    <col collapsed="false" customWidth="true" hidden="false" outlineLevel="0" max="3" min="3" style="0" width="45"/>
    <col collapsed="false" customWidth="true" hidden="false" outlineLevel="0" max="4" min="4" style="0" width="2"/>
  </cols>
  <sheetData>
    <row r="2" customFormat="false" ht="36" hidden="false" customHeight="true" outlineLevel="0" collapsed="false">
      <c r="B2" s="6" t="s">
        <v>14</v>
      </c>
      <c r="C2" s="6"/>
    </row>
    <row r="4" customFormat="false" ht="24" hidden="false" customHeight="true" outlineLevel="0" collapsed="false">
      <c r="B4" s="7" t="s">
        <v>15</v>
      </c>
      <c r="C4" s="7"/>
    </row>
    <row r="5" customFormat="false" ht="21.75" hidden="false" customHeight="true" outlineLevel="0" collapsed="false">
      <c r="B5" s="8" t="s">
        <v>16</v>
      </c>
      <c r="C5" s="9" t="s">
        <v>17</v>
      </c>
    </row>
    <row r="6" customFormat="false" ht="21.75" hidden="false" customHeight="true" outlineLevel="0" collapsed="false">
      <c r="B6" s="8" t="s">
        <v>18</v>
      </c>
      <c r="C6" s="9" t="s">
        <v>19</v>
      </c>
    </row>
    <row r="7" customFormat="false" ht="21.75" hidden="false" customHeight="true" outlineLevel="0" collapsed="false">
      <c r="B7" s="8" t="s">
        <v>20</v>
      </c>
      <c r="C7" s="9" t="s">
        <v>21</v>
      </c>
    </row>
    <row r="8" customFormat="false" ht="21.75" hidden="false" customHeight="true" outlineLevel="0" collapsed="false">
      <c r="B8" s="8" t="s">
        <v>22</v>
      </c>
      <c r="C8" s="9" t="s">
        <v>23</v>
      </c>
    </row>
    <row r="9" customFormat="false" ht="21.75" hidden="false" customHeight="true" outlineLevel="0" collapsed="false">
      <c r="B9" s="8" t="s">
        <v>24</v>
      </c>
      <c r="C9" s="9" t="s">
        <v>25</v>
      </c>
    </row>
    <row r="10" customFormat="false" ht="21.75" hidden="false" customHeight="true" outlineLevel="0" collapsed="false">
      <c r="B10" s="8" t="s">
        <v>26</v>
      </c>
      <c r="C10" s="9" t="s">
        <v>27</v>
      </c>
    </row>
    <row r="11" customFormat="false" ht="21.75" hidden="false" customHeight="true" outlineLevel="0" collapsed="false">
      <c r="B11" s="8" t="s">
        <v>28</v>
      </c>
      <c r="C11" s="9" t="s">
        <v>29</v>
      </c>
    </row>
    <row r="12" customFormat="false" ht="21.75" hidden="false" customHeight="true" outlineLevel="0" collapsed="false">
      <c r="B12" s="8" t="s">
        <v>30</v>
      </c>
      <c r="C12" s="9" t="s">
        <v>27</v>
      </c>
    </row>
    <row r="14" customFormat="false" ht="24" hidden="false" customHeight="true" outlineLevel="0" collapsed="false">
      <c r="B14" s="7" t="s">
        <v>31</v>
      </c>
      <c r="C14" s="7"/>
    </row>
    <row r="15" customFormat="false" ht="21.75" hidden="false" customHeight="true" outlineLevel="0" collapsed="false">
      <c r="B15" s="8" t="s">
        <v>32</v>
      </c>
      <c r="C15" s="9" t="s">
        <v>33</v>
      </c>
    </row>
    <row r="16" customFormat="false" ht="21.75" hidden="false" customHeight="true" outlineLevel="0" collapsed="false">
      <c r="B16" s="8" t="s">
        <v>34</v>
      </c>
      <c r="C16" s="9" t="s">
        <v>35</v>
      </c>
    </row>
    <row r="17" customFormat="false" ht="21.75" hidden="false" customHeight="true" outlineLevel="0" collapsed="false">
      <c r="B17" s="8" t="s">
        <v>36</v>
      </c>
      <c r="C17" s="9" t="s">
        <v>37</v>
      </c>
    </row>
    <row r="18" customFormat="false" ht="21.75" hidden="false" customHeight="true" outlineLevel="0" collapsed="false">
      <c r="B18" s="8" t="s">
        <v>38</v>
      </c>
      <c r="C18" s="9" t="s">
        <v>39</v>
      </c>
    </row>
    <row r="19" customFormat="false" ht="21.75" hidden="false" customHeight="true" outlineLevel="0" collapsed="false">
      <c r="B19" s="8" t="s">
        <v>40</v>
      </c>
      <c r="C19" s="9" t="s">
        <v>41</v>
      </c>
    </row>
    <row r="20" customFormat="false" ht="21.75" hidden="false" customHeight="true" outlineLevel="0" collapsed="false">
      <c r="B20" s="8" t="s">
        <v>42</v>
      </c>
      <c r="C20" s="9" t="s">
        <v>43</v>
      </c>
    </row>
    <row r="22" customFormat="false" ht="24" hidden="false" customHeight="true" outlineLevel="0" collapsed="false">
      <c r="B22" s="7" t="s">
        <v>44</v>
      </c>
      <c r="C22" s="7"/>
    </row>
    <row r="23" customFormat="false" ht="19.5" hidden="false" customHeight="true" outlineLevel="0" collapsed="false">
      <c r="B23" s="10" t="s">
        <v>45</v>
      </c>
      <c r="C23" s="11" t="s">
        <v>46</v>
      </c>
    </row>
    <row r="24" customFormat="false" ht="19.5" hidden="false" customHeight="true" outlineLevel="0" collapsed="false">
      <c r="B24" s="12" t="s">
        <v>47</v>
      </c>
      <c r="C24" s="9" t="s">
        <v>46</v>
      </c>
    </row>
    <row r="25" customFormat="false" ht="19.5" hidden="false" customHeight="true" outlineLevel="0" collapsed="false">
      <c r="B25" s="10" t="s">
        <v>48</v>
      </c>
      <c r="C25" s="11" t="s">
        <v>46</v>
      </c>
    </row>
    <row r="26" customFormat="false" ht="19.5" hidden="false" customHeight="true" outlineLevel="0" collapsed="false">
      <c r="B26" s="12" t="s">
        <v>49</v>
      </c>
      <c r="C26" s="9" t="s">
        <v>46</v>
      </c>
    </row>
    <row r="27" customFormat="false" ht="19.5" hidden="false" customHeight="true" outlineLevel="0" collapsed="false">
      <c r="B27" s="10" t="s">
        <v>50</v>
      </c>
      <c r="C27" s="11" t="s">
        <v>46</v>
      </c>
    </row>
    <row r="28" customFormat="false" ht="19.5" hidden="false" customHeight="true" outlineLevel="0" collapsed="false">
      <c r="B28" s="12" t="s">
        <v>51</v>
      </c>
      <c r="C28" s="9" t="s">
        <v>46</v>
      </c>
    </row>
    <row r="29" customFormat="false" ht="19.5" hidden="false" customHeight="true" outlineLevel="0" collapsed="false">
      <c r="B29" s="10" t="s">
        <v>52</v>
      </c>
      <c r="C29" s="11" t="s">
        <v>46</v>
      </c>
    </row>
    <row r="30" customFormat="false" ht="19.5" hidden="false" customHeight="true" outlineLevel="0" collapsed="false">
      <c r="B30" s="12" t="s">
        <v>53</v>
      </c>
      <c r="C30" s="9" t="s">
        <v>46</v>
      </c>
    </row>
    <row r="31" customFormat="false" ht="19.5" hidden="false" customHeight="true" outlineLevel="0" collapsed="false">
      <c r="B31" s="10" t="s">
        <v>54</v>
      </c>
      <c r="C31" s="11" t="s">
        <v>46</v>
      </c>
    </row>
    <row r="32" customFormat="false" ht="19.5" hidden="false" customHeight="true" outlineLevel="0" collapsed="false">
      <c r="B32" s="12" t="s">
        <v>55</v>
      </c>
      <c r="C32" s="9" t="s">
        <v>46</v>
      </c>
    </row>
  </sheetData>
  <mergeCells count="4">
    <mergeCell ref="B2:C2"/>
    <mergeCell ref="B4:C4"/>
    <mergeCell ref="B14:C14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18"/>
    <col collapsed="false" customWidth="true" hidden="false" outlineLevel="0" max="8" min="6" style="0" width="16"/>
    <col collapsed="false" customWidth="true" hidden="false" outlineLevel="0" max="9" min="9" style="0" width="18"/>
  </cols>
  <sheetData>
    <row r="2" customFormat="false" ht="36" hidden="false" customHeight="true" outlineLevel="0" collapsed="false">
      <c r="B2" s="6" t="s">
        <v>56</v>
      </c>
      <c r="C2" s="6"/>
    </row>
    <row r="3" customFormat="false" ht="49.5" hidden="false" customHeight="true" outlineLevel="0" collapsed="false">
      <c r="A3" s="13" t="s">
        <v>57</v>
      </c>
      <c r="B3" s="13" t="s">
        <v>58</v>
      </c>
      <c r="C3" s="13" t="s">
        <v>59</v>
      </c>
      <c r="D3" s="13" t="s">
        <v>60</v>
      </c>
      <c r="E3" s="14" t="s">
        <v>61</v>
      </c>
      <c r="F3" s="14" t="s">
        <v>62</v>
      </c>
      <c r="G3" s="14" t="s">
        <v>63</v>
      </c>
      <c r="H3" s="14" t="s">
        <v>64</v>
      </c>
      <c r="I3" s="13" t="s">
        <v>65</v>
      </c>
    </row>
    <row r="4" customFormat="false" ht="27.75" hidden="false" customHeight="true" outlineLevel="0" collapsed="false">
      <c r="A4" s="15" t="n">
        <v>1</v>
      </c>
      <c r="B4" s="16" t="s">
        <v>66</v>
      </c>
      <c r="C4" s="16" t="s">
        <v>67</v>
      </c>
      <c r="D4" s="16" t="s">
        <v>68</v>
      </c>
      <c r="E4" s="16" t="s">
        <v>69</v>
      </c>
      <c r="F4" s="15" t="s">
        <v>70</v>
      </c>
      <c r="G4" s="15" t="s">
        <v>71</v>
      </c>
      <c r="H4" s="15" t="s">
        <v>72</v>
      </c>
      <c r="I4" s="16" t="s">
        <v>73</v>
      </c>
    </row>
    <row r="5" customFormat="false" ht="27.75" hidden="false" customHeight="true" outlineLevel="0" collapsed="false">
      <c r="A5" s="17" t="n">
        <v>2</v>
      </c>
      <c r="B5" s="18" t="s">
        <v>66</v>
      </c>
      <c r="C5" s="18" t="s">
        <v>74</v>
      </c>
      <c r="D5" s="18" t="s">
        <v>75</v>
      </c>
      <c r="E5" s="18" t="s">
        <v>76</v>
      </c>
      <c r="F5" s="17" t="s">
        <v>70</v>
      </c>
      <c r="G5" s="17" t="s">
        <v>71</v>
      </c>
      <c r="H5" s="17" t="s">
        <v>77</v>
      </c>
      <c r="I5" s="18" t="s">
        <v>78</v>
      </c>
    </row>
    <row r="6" customFormat="false" ht="27.75" hidden="false" customHeight="true" outlineLevel="0" collapsed="false">
      <c r="A6" s="15" t="n">
        <v>3</v>
      </c>
      <c r="B6" s="16" t="s">
        <v>79</v>
      </c>
      <c r="C6" s="16" t="s">
        <v>80</v>
      </c>
      <c r="D6" s="16" t="s">
        <v>81</v>
      </c>
      <c r="E6" s="16" t="s">
        <v>82</v>
      </c>
      <c r="F6" s="15" t="s">
        <v>83</v>
      </c>
      <c r="G6" s="15" t="s">
        <v>71</v>
      </c>
      <c r="H6" s="15" t="s">
        <v>72</v>
      </c>
      <c r="I6" s="16" t="s">
        <v>84</v>
      </c>
    </row>
    <row r="7" customFormat="false" ht="27.75" hidden="false" customHeight="true" outlineLevel="0" collapsed="false">
      <c r="A7" s="17" t="n">
        <v>4</v>
      </c>
      <c r="B7" s="18" t="s">
        <v>85</v>
      </c>
      <c r="C7" s="18" t="s">
        <v>86</v>
      </c>
      <c r="D7" s="18" t="s">
        <v>75</v>
      </c>
      <c r="E7" s="18" t="s">
        <v>76</v>
      </c>
      <c r="F7" s="17" t="s">
        <v>70</v>
      </c>
      <c r="G7" s="17" t="s">
        <v>87</v>
      </c>
      <c r="H7" s="17" t="s">
        <v>88</v>
      </c>
      <c r="I7" s="18" t="s">
        <v>89</v>
      </c>
    </row>
    <row r="8" customFormat="false" ht="27.75" hidden="false" customHeight="true" outlineLevel="0" collapsed="false">
      <c r="A8" s="15" t="n">
        <v>5</v>
      </c>
      <c r="B8" s="16" t="s">
        <v>90</v>
      </c>
      <c r="C8" s="16" t="s">
        <v>91</v>
      </c>
      <c r="D8" s="16" t="s">
        <v>92</v>
      </c>
      <c r="E8" s="16" t="s">
        <v>93</v>
      </c>
      <c r="F8" s="15" t="s">
        <v>70</v>
      </c>
      <c r="G8" s="15" t="s">
        <v>71</v>
      </c>
      <c r="H8" s="15" t="s">
        <v>94</v>
      </c>
      <c r="I8" s="16" t="s">
        <v>95</v>
      </c>
    </row>
    <row r="9" customFormat="false" ht="27.75" hidden="false" customHeight="true" outlineLevel="0" collapsed="false">
      <c r="A9" s="17" t="n">
        <v>6</v>
      </c>
      <c r="B9" s="18" t="s">
        <v>90</v>
      </c>
      <c r="C9" s="18" t="s">
        <v>96</v>
      </c>
      <c r="D9" s="18" t="s">
        <v>97</v>
      </c>
      <c r="E9" s="18" t="s">
        <v>93</v>
      </c>
      <c r="F9" s="17" t="s">
        <v>70</v>
      </c>
      <c r="G9" s="17" t="s">
        <v>71</v>
      </c>
      <c r="H9" s="17" t="s">
        <v>94</v>
      </c>
      <c r="I9" s="18" t="s">
        <v>98</v>
      </c>
    </row>
    <row r="10" customFormat="false" ht="27.75" hidden="false" customHeight="true" outlineLevel="0" collapsed="false">
      <c r="A10" s="15" t="n">
        <v>7</v>
      </c>
      <c r="B10" s="16" t="s">
        <v>99</v>
      </c>
      <c r="C10" s="16" t="s">
        <v>100</v>
      </c>
      <c r="D10" s="16" t="s">
        <v>101</v>
      </c>
      <c r="E10" s="16" t="s">
        <v>102</v>
      </c>
      <c r="F10" s="15" t="s">
        <v>70</v>
      </c>
      <c r="G10" s="15" t="s">
        <v>71</v>
      </c>
      <c r="H10" s="15" t="s">
        <v>72</v>
      </c>
      <c r="I10" s="16" t="s">
        <v>103</v>
      </c>
    </row>
    <row r="11" customFormat="false" ht="27.75" hidden="false" customHeight="true" outlineLevel="0" collapsed="false">
      <c r="A11" s="17" t="n">
        <v>8</v>
      </c>
      <c r="B11" s="18" t="s">
        <v>99</v>
      </c>
      <c r="C11" s="18" t="s">
        <v>104</v>
      </c>
      <c r="D11" s="18" t="s">
        <v>105</v>
      </c>
      <c r="E11" s="18" t="s">
        <v>102</v>
      </c>
      <c r="F11" s="17" t="s">
        <v>70</v>
      </c>
      <c r="G11" s="17" t="s">
        <v>71</v>
      </c>
      <c r="H11" s="17" t="s">
        <v>72</v>
      </c>
      <c r="I11" s="18" t="s">
        <v>106</v>
      </c>
    </row>
    <row r="12" customFormat="false" ht="27.75" hidden="false" customHeight="true" outlineLevel="0" collapsed="false">
      <c r="A12" s="15" t="n">
        <v>9</v>
      </c>
      <c r="B12" s="16" t="s">
        <v>107</v>
      </c>
      <c r="C12" s="16" t="s">
        <v>108</v>
      </c>
      <c r="D12" s="16" t="s">
        <v>109</v>
      </c>
      <c r="E12" s="16" t="s">
        <v>82</v>
      </c>
      <c r="F12" s="15" t="s">
        <v>70</v>
      </c>
      <c r="G12" s="15" t="s">
        <v>87</v>
      </c>
      <c r="H12" s="15" t="s">
        <v>110</v>
      </c>
      <c r="I12" s="16" t="s">
        <v>111</v>
      </c>
    </row>
    <row r="13" customFormat="false" ht="27.75" hidden="false" customHeight="true" outlineLevel="0" collapsed="false">
      <c r="A13" s="17" t="n">
        <v>10</v>
      </c>
      <c r="B13" s="18" t="s">
        <v>99</v>
      </c>
      <c r="C13" s="18" t="s">
        <v>112</v>
      </c>
      <c r="D13" s="18" t="s">
        <v>113</v>
      </c>
      <c r="E13" s="18" t="s">
        <v>114</v>
      </c>
      <c r="F13" s="17" t="s">
        <v>115</v>
      </c>
      <c r="G13" s="17" t="s">
        <v>71</v>
      </c>
      <c r="H13" s="17" t="s">
        <v>72</v>
      </c>
      <c r="I13" s="18" t="s">
        <v>116</v>
      </c>
    </row>
    <row r="14" customFormat="false" ht="27.75" hidden="false" customHeight="true" outlineLevel="0" collapsed="false">
      <c r="A14" s="15" t="n">
        <v>11</v>
      </c>
      <c r="B14" s="16" t="s">
        <v>117</v>
      </c>
      <c r="C14" s="16" t="s">
        <v>118</v>
      </c>
      <c r="D14" s="16" t="s">
        <v>119</v>
      </c>
      <c r="E14" s="16" t="s">
        <v>120</v>
      </c>
      <c r="F14" s="15" t="s">
        <v>121</v>
      </c>
      <c r="G14" s="15" t="s">
        <v>71</v>
      </c>
      <c r="H14" s="15" t="s">
        <v>72</v>
      </c>
      <c r="I14" s="16" t="s">
        <v>122</v>
      </c>
    </row>
    <row r="15" customFormat="false" ht="27.75" hidden="false" customHeight="true" outlineLevel="0" collapsed="false">
      <c r="A15" s="17" t="n">
        <v>12</v>
      </c>
      <c r="B15" s="18" t="s">
        <v>123</v>
      </c>
      <c r="C15" s="18" t="s">
        <v>124</v>
      </c>
      <c r="D15" s="18" t="s">
        <v>125</v>
      </c>
      <c r="E15" s="18" t="s">
        <v>126</v>
      </c>
      <c r="F15" s="17" t="s">
        <v>70</v>
      </c>
      <c r="G15" s="17" t="s">
        <v>87</v>
      </c>
      <c r="H15" s="17" t="s">
        <v>127</v>
      </c>
      <c r="I15" s="18" t="s">
        <v>128</v>
      </c>
    </row>
    <row r="16" customFormat="false" ht="24" hidden="false" customHeight="true" outlineLevel="0" collapsed="false">
      <c r="A16" s="19" t="n">
        <f aca="false">13</f>
        <v>13</v>
      </c>
      <c r="B16" s="20"/>
      <c r="C16" s="20"/>
      <c r="D16" s="20"/>
      <c r="E16" s="20"/>
      <c r="F16" s="20"/>
      <c r="G16" s="20"/>
      <c r="H16" s="20"/>
      <c r="I16" s="20"/>
    </row>
    <row r="17" customFormat="false" ht="24" hidden="false" customHeight="true" outlineLevel="0" collapsed="false">
      <c r="A17" s="21" t="n">
        <f aca="false">14</f>
        <v>14</v>
      </c>
      <c r="B17" s="22"/>
      <c r="C17" s="22"/>
      <c r="D17" s="22"/>
      <c r="E17" s="22"/>
      <c r="F17" s="22"/>
      <c r="G17" s="22"/>
      <c r="H17" s="22"/>
      <c r="I17" s="22"/>
    </row>
    <row r="18" customFormat="false" ht="24" hidden="false" customHeight="true" outlineLevel="0" collapsed="false">
      <c r="A18" s="19" t="n">
        <f aca="false">15</f>
        <v>15</v>
      </c>
      <c r="B18" s="20"/>
      <c r="C18" s="20"/>
      <c r="D18" s="20"/>
      <c r="E18" s="20"/>
      <c r="F18" s="20"/>
      <c r="G18" s="20"/>
      <c r="H18" s="20"/>
      <c r="I18" s="20"/>
    </row>
    <row r="19" customFormat="false" ht="24" hidden="false" customHeight="true" outlineLevel="0" collapsed="false">
      <c r="A19" s="21" t="n">
        <f aca="false">16</f>
        <v>16</v>
      </c>
      <c r="B19" s="22"/>
      <c r="C19" s="22"/>
      <c r="D19" s="22"/>
      <c r="E19" s="22"/>
      <c r="F19" s="22"/>
      <c r="G19" s="22"/>
      <c r="H19" s="22"/>
      <c r="I19" s="22"/>
    </row>
    <row r="20" customFormat="false" ht="24" hidden="false" customHeight="true" outlineLevel="0" collapsed="false">
      <c r="A20" s="19" t="n">
        <f aca="false">17</f>
        <v>17</v>
      </c>
      <c r="B20" s="20"/>
      <c r="C20" s="20"/>
      <c r="D20" s="20"/>
      <c r="E20" s="20"/>
      <c r="F20" s="20"/>
      <c r="G20" s="20"/>
      <c r="H20" s="20"/>
      <c r="I20" s="20"/>
    </row>
    <row r="21" customFormat="false" ht="24" hidden="false" customHeight="true" outlineLevel="0" collapsed="false">
      <c r="A21" s="21" t="n">
        <f aca="false">18</f>
        <v>18</v>
      </c>
      <c r="B21" s="22"/>
      <c r="C21" s="22"/>
      <c r="D21" s="22"/>
      <c r="E21" s="22"/>
      <c r="F21" s="22"/>
      <c r="G21" s="22"/>
      <c r="H21" s="22"/>
      <c r="I21" s="22"/>
    </row>
    <row r="22" customFormat="false" ht="24" hidden="false" customHeight="true" outlineLevel="0" collapsed="false">
      <c r="A22" s="19" t="n">
        <f aca="false">19</f>
        <v>19</v>
      </c>
      <c r="B22" s="20"/>
      <c r="C22" s="20"/>
      <c r="D22" s="20"/>
      <c r="E22" s="20"/>
      <c r="F22" s="20"/>
      <c r="G22" s="20"/>
      <c r="H22" s="20"/>
      <c r="I22" s="20"/>
    </row>
    <row r="23" customFormat="false" ht="24" hidden="false" customHeight="true" outlineLevel="0" collapsed="false">
      <c r="A23" s="21" t="n">
        <f aca="false">20</f>
        <v>20</v>
      </c>
      <c r="B23" s="22"/>
      <c r="C23" s="22"/>
      <c r="D23" s="22"/>
      <c r="E23" s="22"/>
      <c r="F23" s="22"/>
      <c r="G23" s="22"/>
      <c r="H23" s="22"/>
      <c r="I23" s="22"/>
    </row>
    <row r="24" customFormat="false" ht="24" hidden="false" customHeight="true" outlineLevel="0" collapsed="false">
      <c r="A24" s="19" t="n">
        <f aca="false">21</f>
        <v>21</v>
      </c>
      <c r="B24" s="20"/>
      <c r="C24" s="20"/>
      <c r="D24" s="20"/>
      <c r="E24" s="20"/>
      <c r="F24" s="20"/>
      <c r="G24" s="20"/>
      <c r="H24" s="20"/>
      <c r="I24" s="20"/>
    </row>
    <row r="25" customFormat="false" ht="24" hidden="false" customHeight="true" outlineLevel="0" collapsed="false">
      <c r="A25" s="21" t="n">
        <f aca="false">22</f>
        <v>22</v>
      </c>
      <c r="B25" s="22"/>
      <c r="C25" s="22"/>
      <c r="D25" s="22"/>
      <c r="E25" s="22"/>
      <c r="F25" s="22"/>
      <c r="G25" s="22"/>
      <c r="H25" s="22"/>
      <c r="I25" s="22"/>
    </row>
  </sheetData>
  <mergeCells count="1">
    <mergeCell ref="B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26"/>
    <col collapsed="false" customWidth="true" hidden="false" outlineLevel="0" max="6" min="4" style="0" width="10"/>
    <col collapsed="false" customWidth="true" hidden="false" outlineLevel="0" max="8" min="7" style="0" width="12"/>
    <col collapsed="false" customWidth="true" hidden="false" outlineLevel="0" max="9" min="9" style="0" width="16"/>
    <col collapsed="false" customWidth="true" hidden="false" outlineLevel="0" max="10" min="10" style="0" width="18"/>
    <col collapsed="false" customWidth="true" hidden="false" outlineLevel="0" max="11" min="11" style="0" width="16"/>
  </cols>
  <sheetData>
    <row r="2" customFormat="false" ht="36" hidden="false" customHeight="true" outlineLevel="0" collapsed="false">
      <c r="B2" s="6" t="s">
        <v>129</v>
      </c>
      <c r="C2" s="6"/>
    </row>
    <row r="3" customFormat="false" ht="18" hidden="false" customHeight="true" outlineLevel="0" collapsed="false">
      <c r="B3" s="23" t="s">
        <v>130</v>
      </c>
      <c r="C3" s="23"/>
      <c r="D3" s="23"/>
      <c r="E3" s="23"/>
      <c r="F3" s="23"/>
      <c r="G3" s="23"/>
      <c r="H3" s="23"/>
      <c r="I3" s="23"/>
      <c r="J3" s="23"/>
      <c r="K3" s="23"/>
    </row>
    <row r="4" customFormat="false" ht="48" hidden="false" customHeight="true" outlineLevel="0" collapsed="false">
      <c r="A4" s="13" t="s">
        <v>57</v>
      </c>
      <c r="B4" s="13" t="s">
        <v>59</v>
      </c>
      <c r="C4" s="13" t="s">
        <v>131</v>
      </c>
      <c r="D4" s="14" t="s">
        <v>132</v>
      </c>
      <c r="E4" s="14" t="s">
        <v>133</v>
      </c>
      <c r="F4" s="14" t="s">
        <v>134</v>
      </c>
      <c r="G4" s="14" t="s">
        <v>135</v>
      </c>
      <c r="H4" s="14" t="s">
        <v>136</v>
      </c>
      <c r="I4" s="14" t="s">
        <v>137</v>
      </c>
      <c r="J4" s="14" t="s">
        <v>138</v>
      </c>
      <c r="K4" s="13" t="s">
        <v>139</v>
      </c>
    </row>
    <row r="5" customFormat="false" ht="25.5" hidden="false" customHeight="true" outlineLevel="0" collapsed="false">
      <c r="A5" s="15" t="n">
        <v>1</v>
      </c>
      <c r="B5" s="16" t="s">
        <v>67</v>
      </c>
      <c r="C5" s="16" t="s">
        <v>68</v>
      </c>
      <c r="D5" s="24" t="n">
        <v>3</v>
      </c>
      <c r="E5" s="24" t="n">
        <v>3</v>
      </c>
      <c r="F5" s="24" t="n">
        <v>4</v>
      </c>
      <c r="G5" s="24" t="n">
        <f aca="false">D5*E5*F5</f>
        <v>36</v>
      </c>
      <c r="H5" s="25" t="n">
        <v>0.3</v>
      </c>
      <c r="I5" s="26" t="n">
        <f aca="false">G5*(1-H5)</f>
        <v>25.2</v>
      </c>
      <c r="J5" s="27" t="str">
        <f aca="false">IF(G5&gt;=36,"🔴 OUI","🟢 NON")</f>
        <v>🔴 OUI</v>
      </c>
      <c r="K5" s="28" t="str">
        <f aca="false">IF(G5&gt;=75,"🔴 CRITIQUE",IF(G5&gt;=36,"🟠 ÉLEVÉE",IF(G5&gt;=15,"🟡 MODÉRÉE","🟢 FAIBLE")))</f>
        <v>🟠 ÉLEVÉE</v>
      </c>
    </row>
    <row r="6" customFormat="false" ht="25.5" hidden="false" customHeight="true" outlineLevel="0" collapsed="false">
      <c r="A6" s="17" t="n">
        <v>2</v>
      </c>
      <c r="B6" s="18" t="s">
        <v>74</v>
      </c>
      <c r="C6" s="18" t="s">
        <v>75</v>
      </c>
      <c r="D6" s="29" t="n">
        <v>5</v>
      </c>
      <c r="E6" s="29" t="n">
        <v>5</v>
      </c>
      <c r="F6" s="29" t="n">
        <v>5</v>
      </c>
      <c r="G6" s="29" t="n">
        <f aca="false">D6*E6*F6</f>
        <v>125</v>
      </c>
      <c r="H6" s="30" t="n">
        <v>0.3</v>
      </c>
      <c r="I6" s="31" t="n">
        <f aca="false">G6*(1-H6)</f>
        <v>87.5</v>
      </c>
      <c r="J6" s="32" t="str">
        <f aca="false">IF(G6&gt;=36,"🔴 OUI","🟢 NON")</f>
        <v>🔴 OUI</v>
      </c>
      <c r="K6" s="33" t="str">
        <f aca="false">IF(G6&gt;=75,"🔴 CRITIQUE",IF(G6&gt;=36,"🟠 ÉLEVÉE",IF(G6&gt;=15,"🟡 MODÉRÉE","🟢 FAIBLE")))</f>
        <v>🔴 CRITIQUE</v>
      </c>
    </row>
    <row r="7" customFormat="false" ht="25.5" hidden="false" customHeight="true" outlineLevel="0" collapsed="false">
      <c r="A7" s="15" t="n">
        <v>3</v>
      </c>
      <c r="B7" s="16" t="s">
        <v>80</v>
      </c>
      <c r="C7" s="16" t="s">
        <v>81</v>
      </c>
      <c r="D7" s="24" t="n">
        <v>2</v>
      </c>
      <c r="E7" s="24" t="n">
        <v>4</v>
      </c>
      <c r="F7" s="24" t="n">
        <v>4</v>
      </c>
      <c r="G7" s="24" t="n">
        <f aca="false">D7*E7*F7</f>
        <v>32</v>
      </c>
      <c r="H7" s="25" t="n">
        <v>0.3</v>
      </c>
      <c r="I7" s="26" t="n">
        <f aca="false">G7*(1-H7)</f>
        <v>22.4</v>
      </c>
      <c r="J7" s="27" t="str">
        <f aca="false">IF(G7&gt;=36,"🔴 OUI","🟢 NON")</f>
        <v>🟢 NON</v>
      </c>
      <c r="K7" s="28" t="str">
        <f aca="false">IF(G7&gt;=75,"🔴 CRITIQUE",IF(G7&gt;=36,"🟠 ÉLEVÉE",IF(G7&gt;=15,"🟡 MODÉRÉE","🟢 FAIBLE")))</f>
        <v>🟡 MODÉRÉE</v>
      </c>
    </row>
    <row r="8" customFormat="false" ht="25.5" hidden="false" customHeight="true" outlineLevel="0" collapsed="false">
      <c r="A8" s="17" t="n">
        <v>4</v>
      </c>
      <c r="B8" s="18" t="s">
        <v>86</v>
      </c>
      <c r="C8" s="18" t="s">
        <v>75</v>
      </c>
      <c r="D8" s="29" t="n">
        <v>4</v>
      </c>
      <c r="E8" s="29" t="n">
        <v>4</v>
      </c>
      <c r="F8" s="29" t="n">
        <v>4</v>
      </c>
      <c r="G8" s="29" t="n">
        <f aca="false">D8*E8*F8</f>
        <v>64</v>
      </c>
      <c r="H8" s="30" t="n">
        <v>0.3</v>
      </c>
      <c r="I8" s="31" t="n">
        <f aca="false">G8*(1-H8)</f>
        <v>44.8</v>
      </c>
      <c r="J8" s="32" t="str">
        <f aca="false">IF(G8&gt;=36,"🔴 OUI","🟢 NON")</f>
        <v>🔴 OUI</v>
      </c>
      <c r="K8" s="33" t="str">
        <f aca="false">IF(G8&gt;=75,"🔴 CRITIQUE",IF(G8&gt;=36,"🟠 ÉLEVÉE",IF(G8&gt;=15,"🟡 MODÉRÉE","🟢 FAIBLE")))</f>
        <v>🟠 ÉLEVÉE</v>
      </c>
    </row>
    <row r="9" customFormat="false" ht="25.5" hidden="false" customHeight="true" outlineLevel="0" collapsed="false">
      <c r="A9" s="15" t="n">
        <v>5</v>
      </c>
      <c r="B9" s="16" t="s">
        <v>140</v>
      </c>
      <c r="C9" s="16" t="s">
        <v>92</v>
      </c>
      <c r="D9" s="24" t="n">
        <v>5</v>
      </c>
      <c r="E9" s="24" t="n">
        <v>3</v>
      </c>
      <c r="F9" s="24" t="n">
        <v>3</v>
      </c>
      <c r="G9" s="24" t="n">
        <f aca="false">D9*E9*F9</f>
        <v>45</v>
      </c>
      <c r="H9" s="25" t="n">
        <v>0.3</v>
      </c>
      <c r="I9" s="26" t="n">
        <f aca="false">G9*(1-H9)</f>
        <v>31.5</v>
      </c>
      <c r="J9" s="27" t="str">
        <f aca="false">IF(G9&gt;=36,"🔴 OUI","🟢 NON")</f>
        <v>🔴 OUI</v>
      </c>
      <c r="K9" s="28" t="str">
        <f aca="false">IF(G9&gt;=75,"🔴 CRITIQUE",IF(G9&gt;=36,"🟠 ÉLEVÉE",IF(G9&gt;=15,"🟡 MODÉRÉE","🟢 FAIBLE")))</f>
        <v>🟠 ÉLEVÉE</v>
      </c>
    </row>
    <row r="10" customFormat="false" ht="25.5" hidden="false" customHeight="true" outlineLevel="0" collapsed="false">
      <c r="A10" s="17" t="n">
        <v>6</v>
      </c>
      <c r="B10" s="18" t="s">
        <v>96</v>
      </c>
      <c r="C10" s="18" t="s">
        <v>97</v>
      </c>
      <c r="D10" s="29" t="n">
        <v>3</v>
      </c>
      <c r="E10" s="29" t="n">
        <v>5</v>
      </c>
      <c r="F10" s="29" t="n">
        <v>5</v>
      </c>
      <c r="G10" s="29" t="n">
        <f aca="false">D10*E10*F10</f>
        <v>75</v>
      </c>
      <c r="H10" s="30" t="n">
        <v>0.3</v>
      </c>
      <c r="I10" s="31" t="n">
        <f aca="false">G10*(1-H10)</f>
        <v>52.5</v>
      </c>
      <c r="J10" s="32" t="str">
        <f aca="false">IF(G10&gt;=36,"🔴 OUI","🟢 NON")</f>
        <v>🔴 OUI</v>
      </c>
      <c r="K10" s="33" t="str">
        <f aca="false">IF(G10&gt;=75,"🔴 CRITIQUE",IF(G10&gt;=36,"🟠 ÉLEVÉE",IF(G10&gt;=15,"🟡 MODÉRÉE","🟢 FAIBLE")))</f>
        <v>🔴 CRITIQUE</v>
      </c>
    </row>
    <row r="11" customFormat="false" ht="25.5" hidden="false" customHeight="true" outlineLevel="0" collapsed="false">
      <c r="A11" s="15" t="n">
        <v>7</v>
      </c>
      <c r="B11" s="16" t="s">
        <v>141</v>
      </c>
      <c r="C11" s="16" t="s">
        <v>101</v>
      </c>
      <c r="D11" s="24" t="n">
        <v>4</v>
      </c>
      <c r="E11" s="24" t="n">
        <v>3</v>
      </c>
      <c r="F11" s="24" t="n">
        <v>3</v>
      </c>
      <c r="G11" s="24" t="n">
        <f aca="false">D11*E11*F11</f>
        <v>36</v>
      </c>
      <c r="H11" s="25" t="n">
        <v>0.3</v>
      </c>
      <c r="I11" s="26" t="n">
        <f aca="false">G11*(1-H11)</f>
        <v>25.2</v>
      </c>
      <c r="J11" s="27" t="str">
        <f aca="false">IF(G11&gt;=36,"🔴 OUI","🟢 NON")</f>
        <v>🔴 OUI</v>
      </c>
      <c r="K11" s="28" t="str">
        <f aca="false">IF(G11&gt;=75,"🔴 CRITIQUE",IF(G11&gt;=36,"🟠 ÉLEVÉE",IF(G11&gt;=15,"🟡 MODÉRÉE","🟢 FAIBLE")))</f>
        <v>🟠 ÉLEVÉE</v>
      </c>
    </row>
    <row r="12" customFormat="false" ht="25.5" hidden="false" customHeight="true" outlineLevel="0" collapsed="false">
      <c r="A12" s="17" t="n">
        <v>8</v>
      </c>
      <c r="B12" s="18" t="s">
        <v>104</v>
      </c>
      <c r="C12" s="18" t="s">
        <v>105</v>
      </c>
      <c r="D12" s="29" t="n">
        <v>3</v>
      </c>
      <c r="E12" s="29" t="n">
        <v>5</v>
      </c>
      <c r="F12" s="29" t="n">
        <v>4</v>
      </c>
      <c r="G12" s="29" t="n">
        <f aca="false">D12*E12*F12</f>
        <v>60</v>
      </c>
      <c r="H12" s="30" t="n">
        <v>0.3</v>
      </c>
      <c r="I12" s="31" t="n">
        <f aca="false">G12*(1-H12)</f>
        <v>42</v>
      </c>
      <c r="J12" s="32" t="str">
        <f aca="false">IF(G12&gt;=36,"🔴 OUI","🟢 NON")</f>
        <v>🔴 OUI</v>
      </c>
      <c r="K12" s="33" t="str">
        <f aca="false">IF(G12&gt;=75,"🔴 CRITIQUE",IF(G12&gt;=36,"🟠 ÉLEVÉE",IF(G12&gt;=15,"🟡 MODÉRÉE","🟢 FAIBLE")))</f>
        <v>🟠 ÉLEVÉE</v>
      </c>
    </row>
    <row r="13" customFormat="false" ht="25.5" hidden="false" customHeight="true" outlineLevel="0" collapsed="false">
      <c r="A13" s="15" t="n">
        <v>9</v>
      </c>
      <c r="B13" s="16" t="s">
        <v>142</v>
      </c>
      <c r="C13" s="16" t="s">
        <v>109</v>
      </c>
      <c r="D13" s="24" t="n">
        <v>2</v>
      </c>
      <c r="E13" s="24" t="n">
        <v>4</v>
      </c>
      <c r="F13" s="24" t="n">
        <v>3</v>
      </c>
      <c r="G13" s="24" t="n">
        <f aca="false">D13*E13*F13</f>
        <v>24</v>
      </c>
      <c r="H13" s="25" t="n">
        <v>0.3</v>
      </c>
      <c r="I13" s="26" t="n">
        <f aca="false">G13*(1-H13)</f>
        <v>16.8</v>
      </c>
      <c r="J13" s="27" t="str">
        <f aca="false">IF(G13&gt;=36,"🔴 OUI","🟢 NON")</f>
        <v>🟢 NON</v>
      </c>
      <c r="K13" s="28" t="str">
        <f aca="false">IF(G13&gt;=75,"🔴 CRITIQUE",IF(G13&gt;=36,"🟠 ÉLEVÉE",IF(G13&gt;=15,"🟡 MODÉRÉE","🟢 FAIBLE")))</f>
        <v>🟡 MODÉRÉE</v>
      </c>
    </row>
    <row r="14" customFormat="false" ht="25.5" hidden="false" customHeight="true" outlineLevel="0" collapsed="false">
      <c r="A14" s="17" t="n">
        <v>10</v>
      </c>
      <c r="B14" s="18" t="s">
        <v>143</v>
      </c>
      <c r="C14" s="18" t="s">
        <v>113</v>
      </c>
      <c r="D14" s="29" t="n">
        <v>3</v>
      </c>
      <c r="E14" s="29" t="n">
        <v>2</v>
      </c>
      <c r="F14" s="29" t="n">
        <v>2</v>
      </c>
      <c r="G14" s="29" t="n">
        <f aca="false">D14*E14*F14</f>
        <v>12</v>
      </c>
      <c r="H14" s="30" t="n">
        <v>0.3</v>
      </c>
      <c r="I14" s="31" t="n">
        <f aca="false">G14*(1-H14)</f>
        <v>8.4</v>
      </c>
      <c r="J14" s="32" t="str">
        <f aca="false">IF(G14&gt;=36,"🔴 OUI","🟢 NON")</f>
        <v>🟢 NON</v>
      </c>
      <c r="K14" s="33" t="str">
        <f aca="false">IF(G14&gt;=75,"🔴 CRITIQUE",IF(G14&gt;=36,"🟠 ÉLEVÉE",IF(G14&gt;=15,"🟡 MODÉRÉE","🟢 FAIBLE")))</f>
        <v>🟢 FAIBLE</v>
      </c>
    </row>
    <row r="15" customFormat="false" ht="25.5" hidden="false" customHeight="true" outlineLevel="0" collapsed="false">
      <c r="A15" s="15" t="n">
        <v>11</v>
      </c>
      <c r="B15" s="16" t="s">
        <v>118</v>
      </c>
      <c r="C15" s="16" t="s">
        <v>144</v>
      </c>
      <c r="D15" s="24" t="n">
        <v>2</v>
      </c>
      <c r="E15" s="24" t="n">
        <v>5</v>
      </c>
      <c r="F15" s="24" t="n">
        <v>5</v>
      </c>
      <c r="G15" s="24" t="n">
        <f aca="false">D15*E15*F15</f>
        <v>50</v>
      </c>
      <c r="H15" s="25" t="n">
        <v>0.3</v>
      </c>
      <c r="I15" s="26" t="n">
        <f aca="false">G15*(1-H15)</f>
        <v>35</v>
      </c>
      <c r="J15" s="27" t="str">
        <f aca="false">IF(G15&gt;=36,"🔴 OUI","🟢 NON")</f>
        <v>🔴 OUI</v>
      </c>
      <c r="K15" s="28" t="str">
        <f aca="false">IF(G15&gt;=75,"🔴 CRITIQUE",IF(G15&gt;=36,"🟠 ÉLEVÉE",IF(G15&gt;=15,"🟡 MODÉRÉE","🟢 FAIBLE")))</f>
        <v>🟠 ÉLEVÉE</v>
      </c>
    </row>
    <row r="16" customFormat="false" ht="25.5" hidden="false" customHeight="true" outlineLevel="0" collapsed="false">
      <c r="A16" s="17" t="n">
        <v>12</v>
      </c>
      <c r="B16" s="18" t="s">
        <v>124</v>
      </c>
      <c r="C16" s="18" t="s">
        <v>125</v>
      </c>
      <c r="D16" s="29" t="n">
        <v>1</v>
      </c>
      <c r="E16" s="29" t="n">
        <v>2</v>
      </c>
      <c r="F16" s="29" t="n">
        <v>2</v>
      </c>
      <c r="G16" s="29" t="n">
        <f aca="false">D16*E16*F16</f>
        <v>4</v>
      </c>
      <c r="H16" s="30" t="n">
        <v>0.3</v>
      </c>
      <c r="I16" s="31" t="n">
        <f aca="false">G16*(1-H16)</f>
        <v>2.8</v>
      </c>
      <c r="J16" s="32" t="str">
        <f aca="false">IF(G16&gt;=36,"🔴 OUI","🟢 NON")</f>
        <v>🟢 NON</v>
      </c>
      <c r="K16" s="33" t="str">
        <f aca="false">IF(G16&gt;=75,"🔴 CRITIQUE",IF(G16&gt;=36,"🟠 ÉLEVÉE",IF(G16&gt;=15,"🟡 MODÉRÉE","🟢 FAIBLE")))</f>
        <v>🟢 FAIBLE</v>
      </c>
    </row>
    <row r="19" customFormat="false" ht="19.5" hidden="false" customHeight="true" outlineLevel="0" collapsed="false">
      <c r="B19" s="34" t="s">
        <v>145</v>
      </c>
      <c r="C19" s="34"/>
      <c r="D19" s="34"/>
      <c r="E19" s="34"/>
      <c r="F19" s="34"/>
      <c r="G19" s="34"/>
      <c r="H19" s="34"/>
      <c r="I19" s="34"/>
      <c r="J19" s="34"/>
      <c r="K19" s="34"/>
    </row>
  </sheetData>
  <mergeCells count="3">
    <mergeCell ref="B2:C2"/>
    <mergeCell ref="B3:K3"/>
    <mergeCell ref="B19:K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26"/>
    <col collapsed="false" customWidth="true" hidden="false" outlineLevel="0" max="4" min="4" style="0" width="12"/>
    <col collapsed="false" customWidth="true" hidden="false" outlineLevel="0" max="5" min="5" style="0" width="16"/>
    <col collapsed="false" customWidth="true" hidden="false" outlineLevel="0" max="6" min="6" style="0" width="24"/>
    <col collapsed="false" customWidth="true" hidden="false" outlineLevel="0" max="7" min="7" style="0" width="22"/>
  </cols>
  <sheetData>
    <row r="2" customFormat="false" ht="36" hidden="false" customHeight="true" outlineLevel="0" collapsed="false">
      <c r="B2" s="6" t="s">
        <v>146</v>
      </c>
      <c r="C2" s="6"/>
    </row>
    <row r="3" customFormat="false" ht="18" hidden="false" customHeight="true" outlineLevel="0" collapsed="false">
      <c r="B3" s="35" t="s">
        <v>147</v>
      </c>
      <c r="C3" s="35"/>
      <c r="D3" s="35"/>
      <c r="E3" s="35"/>
      <c r="F3" s="35"/>
      <c r="G3" s="35"/>
    </row>
    <row r="4" customFormat="false" ht="39.75" hidden="false" customHeight="true" outlineLevel="0" collapsed="false">
      <c r="A4" s="36" t="s">
        <v>57</v>
      </c>
      <c r="B4" s="36" t="s">
        <v>148</v>
      </c>
      <c r="C4" s="36" t="s">
        <v>149</v>
      </c>
      <c r="D4" s="36" t="s">
        <v>135</v>
      </c>
      <c r="E4" s="36" t="s">
        <v>139</v>
      </c>
      <c r="F4" s="36" t="s">
        <v>150</v>
      </c>
      <c r="G4" s="36" t="s">
        <v>151</v>
      </c>
    </row>
    <row r="5" customFormat="false" ht="25.5" hidden="false" customHeight="true" outlineLevel="0" collapsed="false">
      <c r="A5" s="37" t="n">
        <v>1</v>
      </c>
      <c r="B5" s="38" t="s">
        <v>74</v>
      </c>
      <c r="C5" s="38" t="s">
        <v>75</v>
      </c>
      <c r="D5" s="39" t="n">
        <v>125</v>
      </c>
      <c r="E5" s="39" t="s">
        <v>152</v>
      </c>
      <c r="F5" s="38" t="s">
        <v>153</v>
      </c>
      <c r="G5" s="38" t="s">
        <v>154</v>
      </c>
    </row>
    <row r="6" customFormat="false" ht="25.5" hidden="false" customHeight="true" outlineLevel="0" collapsed="false">
      <c r="A6" s="17" t="n">
        <v>2</v>
      </c>
      <c r="B6" s="18" t="s">
        <v>155</v>
      </c>
      <c r="C6" s="18" t="s">
        <v>97</v>
      </c>
      <c r="D6" s="40" t="n">
        <v>75</v>
      </c>
      <c r="E6" s="40" t="s">
        <v>152</v>
      </c>
      <c r="F6" s="18" t="s">
        <v>156</v>
      </c>
      <c r="G6" s="18" t="s">
        <v>157</v>
      </c>
    </row>
    <row r="7" customFormat="false" ht="25.5" hidden="false" customHeight="true" outlineLevel="0" collapsed="false">
      <c r="A7" s="37" t="n">
        <v>3</v>
      </c>
      <c r="B7" s="38" t="s">
        <v>104</v>
      </c>
      <c r="C7" s="38" t="s">
        <v>105</v>
      </c>
      <c r="D7" s="39" t="n">
        <v>60</v>
      </c>
      <c r="E7" s="39" t="s">
        <v>158</v>
      </c>
      <c r="F7" s="38" t="s">
        <v>159</v>
      </c>
      <c r="G7" s="38" t="s">
        <v>160</v>
      </c>
    </row>
    <row r="8" customFormat="false" ht="25.5" hidden="false" customHeight="true" outlineLevel="0" collapsed="false">
      <c r="A8" s="17" t="n">
        <v>4</v>
      </c>
      <c r="B8" s="18" t="s">
        <v>161</v>
      </c>
      <c r="C8" s="18" t="s">
        <v>144</v>
      </c>
      <c r="D8" s="40" t="n">
        <v>50</v>
      </c>
      <c r="E8" s="40" t="s">
        <v>158</v>
      </c>
      <c r="F8" s="18" t="s">
        <v>162</v>
      </c>
      <c r="G8" s="18" t="s">
        <v>163</v>
      </c>
    </row>
    <row r="9" customFormat="false" ht="25.5" hidden="false" customHeight="true" outlineLevel="0" collapsed="false">
      <c r="A9" s="37" t="n">
        <v>5</v>
      </c>
      <c r="B9" s="38" t="s">
        <v>164</v>
      </c>
      <c r="C9" s="38" t="s">
        <v>75</v>
      </c>
      <c r="D9" s="39" t="n">
        <v>64</v>
      </c>
      <c r="E9" s="39" t="s">
        <v>158</v>
      </c>
      <c r="F9" s="38" t="s">
        <v>165</v>
      </c>
      <c r="G9" s="38" t="s">
        <v>166</v>
      </c>
    </row>
    <row r="10" customFormat="false" ht="25.5" hidden="false" customHeight="true" outlineLevel="0" collapsed="false">
      <c r="A10" s="17" t="n">
        <v>6</v>
      </c>
      <c r="B10" s="18" t="s">
        <v>167</v>
      </c>
      <c r="C10" s="18" t="s">
        <v>68</v>
      </c>
      <c r="D10" s="40" t="n">
        <v>36</v>
      </c>
      <c r="E10" s="40" t="s">
        <v>158</v>
      </c>
      <c r="F10" s="18" t="s">
        <v>168</v>
      </c>
      <c r="G10" s="18" t="s">
        <v>169</v>
      </c>
    </row>
  </sheetData>
  <mergeCells count="2">
    <mergeCell ref="B2:C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8"/>
  </cols>
  <sheetData>
    <row r="2" customFormat="false" ht="36" hidden="false" customHeight="true" outlineLevel="0" collapsed="false">
      <c r="B2" s="6" t="s">
        <v>170</v>
      </c>
      <c r="C2" s="6"/>
    </row>
    <row r="3" customFormat="false" ht="43.5" hidden="false" customHeight="true" outlineLevel="0" collapsed="false">
      <c r="A3" s="13" t="s">
        <v>57</v>
      </c>
      <c r="B3" s="13" t="s">
        <v>171</v>
      </c>
      <c r="C3" s="13" t="s">
        <v>172</v>
      </c>
      <c r="D3" s="13" t="s">
        <v>173</v>
      </c>
      <c r="E3" s="13" t="s">
        <v>174</v>
      </c>
      <c r="F3" s="13" t="s">
        <v>175</v>
      </c>
      <c r="G3" s="13" t="s">
        <v>176</v>
      </c>
      <c r="H3" s="13" t="s">
        <v>177</v>
      </c>
      <c r="I3" s="13" t="s">
        <v>139</v>
      </c>
      <c r="J3" s="13" t="s">
        <v>178</v>
      </c>
      <c r="K3" s="13" t="s">
        <v>179</v>
      </c>
    </row>
    <row r="4" customFormat="false" ht="25.5" hidden="false" customHeight="true" outlineLevel="0" collapsed="false">
      <c r="A4" s="15" t="n">
        <v>1</v>
      </c>
      <c r="B4" s="16" t="s">
        <v>180</v>
      </c>
      <c r="C4" s="16" t="s">
        <v>181</v>
      </c>
      <c r="D4" s="16" t="s">
        <v>182</v>
      </c>
      <c r="E4" s="15" t="s">
        <v>183</v>
      </c>
      <c r="F4" s="15" t="s">
        <v>184</v>
      </c>
      <c r="G4" s="15" t="s">
        <v>185</v>
      </c>
      <c r="H4" s="41" t="n">
        <v>5000</v>
      </c>
      <c r="I4" s="15" t="s">
        <v>152</v>
      </c>
      <c r="J4" s="16" t="s">
        <v>186</v>
      </c>
      <c r="K4" s="16" t="s">
        <v>187</v>
      </c>
    </row>
    <row r="5" customFormat="false" ht="25.5" hidden="false" customHeight="true" outlineLevel="0" collapsed="false">
      <c r="A5" s="42" t="n">
        <v>2</v>
      </c>
      <c r="B5" s="43" t="s">
        <v>180</v>
      </c>
      <c r="C5" s="43" t="s">
        <v>188</v>
      </c>
      <c r="D5" s="43" t="s">
        <v>189</v>
      </c>
      <c r="E5" s="42" t="s">
        <v>190</v>
      </c>
      <c r="F5" s="42" t="s">
        <v>191</v>
      </c>
      <c r="G5" s="42" t="s">
        <v>192</v>
      </c>
      <c r="H5" s="44" t="n">
        <v>12000</v>
      </c>
      <c r="I5" s="42" t="s">
        <v>152</v>
      </c>
      <c r="J5" s="43" t="s">
        <v>193</v>
      </c>
      <c r="K5" s="43" t="s">
        <v>194</v>
      </c>
    </row>
    <row r="6" customFormat="false" ht="25.5" hidden="false" customHeight="true" outlineLevel="0" collapsed="false">
      <c r="A6" s="45" t="n">
        <v>3</v>
      </c>
      <c r="B6" s="46" t="s">
        <v>195</v>
      </c>
      <c r="C6" s="46" t="s">
        <v>196</v>
      </c>
      <c r="D6" s="46" t="s">
        <v>197</v>
      </c>
      <c r="E6" s="45" t="s">
        <v>198</v>
      </c>
      <c r="F6" s="45" t="s">
        <v>199</v>
      </c>
      <c r="G6" s="45" t="s">
        <v>200</v>
      </c>
      <c r="H6" s="47" t="n">
        <v>2000</v>
      </c>
      <c r="I6" s="45" t="s">
        <v>158</v>
      </c>
      <c r="J6" s="46" t="s">
        <v>201</v>
      </c>
      <c r="K6" s="46" t="s">
        <v>202</v>
      </c>
    </row>
    <row r="7" customFormat="false" ht="25.5" hidden="false" customHeight="true" outlineLevel="0" collapsed="false">
      <c r="A7" s="42" t="n">
        <v>4</v>
      </c>
      <c r="B7" s="43" t="s">
        <v>195</v>
      </c>
      <c r="C7" s="43" t="s">
        <v>203</v>
      </c>
      <c r="D7" s="43" t="s">
        <v>204</v>
      </c>
      <c r="E7" s="42" t="s">
        <v>205</v>
      </c>
      <c r="F7" s="42" t="s">
        <v>206</v>
      </c>
      <c r="G7" s="42" t="s">
        <v>192</v>
      </c>
      <c r="H7" s="44" t="n">
        <v>8000</v>
      </c>
      <c r="I7" s="42" t="s">
        <v>158</v>
      </c>
      <c r="J7" s="43" t="s">
        <v>207</v>
      </c>
      <c r="K7" s="43" t="s">
        <v>208</v>
      </c>
    </row>
    <row r="8" customFormat="false" ht="25.5" hidden="false" customHeight="true" outlineLevel="0" collapsed="false">
      <c r="A8" s="42" t="n">
        <v>5</v>
      </c>
      <c r="B8" s="43" t="s">
        <v>209</v>
      </c>
      <c r="C8" s="43" t="s">
        <v>210</v>
      </c>
      <c r="D8" s="43" t="s">
        <v>211</v>
      </c>
      <c r="E8" s="42" t="s">
        <v>212</v>
      </c>
      <c r="F8" s="42" t="s">
        <v>213</v>
      </c>
      <c r="G8" s="42" t="s">
        <v>192</v>
      </c>
      <c r="H8" s="44" t="n">
        <v>45000</v>
      </c>
      <c r="I8" s="42" t="s">
        <v>158</v>
      </c>
      <c r="J8" s="43" t="s">
        <v>214</v>
      </c>
      <c r="K8" s="43" t="s">
        <v>160</v>
      </c>
    </row>
    <row r="9" customFormat="false" ht="25.5" hidden="false" customHeight="true" outlineLevel="0" collapsed="false">
      <c r="A9" s="15" t="n">
        <v>6</v>
      </c>
      <c r="B9" s="16" t="s">
        <v>215</v>
      </c>
      <c r="C9" s="16" t="s">
        <v>216</v>
      </c>
      <c r="D9" s="16" t="s">
        <v>217</v>
      </c>
      <c r="E9" s="15" t="s">
        <v>183</v>
      </c>
      <c r="F9" s="15" t="s">
        <v>184</v>
      </c>
      <c r="G9" s="15" t="s">
        <v>185</v>
      </c>
      <c r="H9" s="41" t="n">
        <v>6000</v>
      </c>
      <c r="I9" s="15" t="s">
        <v>158</v>
      </c>
      <c r="J9" s="16" t="s">
        <v>218</v>
      </c>
      <c r="K9" s="16" t="s">
        <v>219</v>
      </c>
    </row>
    <row r="10" customFormat="false" ht="25.5" hidden="false" customHeight="true" outlineLevel="0" collapsed="false">
      <c r="A10" s="42" t="n">
        <v>7</v>
      </c>
      <c r="B10" s="43" t="s">
        <v>220</v>
      </c>
      <c r="C10" s="43" t="s">
        <v>221</v>
      </c>
      <c r="D10" s="43" t="s">
        <v>222</v>
      </c>
      <c r="E10" s="42" t="s">
        <v>205</v>
      </c>
      <c r="F10" s="42" t="s">
        <v>191</v>
      </c>
      <c r="G10" s="42" t="s">
        <v>192</v>
      </c>
      <c r="H10" s="44" t="n">
        <v>25000</v>
      </c>
      <c r="I10" s="42" t="s">
        <v>158</v>
      </c>
      <c r="J10" s="43" t="s">
        <v>223</v>
      </c>
      <c r="K10" s="43" t="s">
        <v>224</v>
      </c>
    </row>
    <row r="11" customFormat="false" ht="25.5" hidden="false" customHeight="true" outlineLevel="0" collapsed="false">
      <c r="A11" s="45" t="n">
        <v>8</v>
      </c>
      <c r="B11" s="46" t="s">
        <v>225</v>
      </c>
      <c r="C11" s="46" t="s">
        <v>226</v>
      </c>
      <c r="D11" s="46" t="s">
        <v>227</v>
      </c>
      <c r="E11" s="45" t="s">
        <v>183</v>
      </c>
      <c r="F11" s="45" t="s">
        <v>228</v>
      </c>
      <c r="G11" s="45" t="s">
        <v>200</v>
      </c>
      <c r="H11" s="47" t="n">
        <v>500</v>
      </c>
      <c r="I11" s="45" t="s">
        <v>158</v>
      </c>
      <c r="J11" s="46" t="s">
        <v>229</v>
      </c>
      <c r="K11" s="46" t="s">
        <v>230</v>
      </c>
    </row>
    <row r="14" customFormat="false" ht="21.75" hidden="false" customHeight="true" outlineLevel="0" collapsed="false">
      <c r="B14" s="48" t="s">
        <v>231</v>
      </c>
      <c r="C14" s="48"/>
      <c r="D14" s="49" t="n">
        <f aca="false">COUNTIF(G4:G11,"✅ Terminé")</f>
        <v>2</v>
      </c>
      <c r="F14" s="50" t="s">
        <v>232</v>
      </c>
      <c r="G14" s="50"/>
      <c r="H14" s="51" t="n">
        <f aca="false">SUM(H4:H11)</f>
        <v>103500</v>
      </c>
    </row>
  </sheetData>
  <mergeCells count="3">
    <mergeCell ref="B2:C2"/>
    <mergeCell ref="B14:C14"/>
    <mergeCell ref="F14:G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8" min="2" style="0" width="20"/>
  </cols>
  <sheetData>
    <row r="2" customFormat="false" ht="36" hidden="false" customHeight="true" outlineLevel="0" collapsed="false">
      <c r="B2" s="6" t="s">
        <v>233</v>
      </c>
      <c r="C2" s="6"/>
    </row>
    <row r="3" customFormat="false" ht="12" hidden="false" customHeight="true" outlineLevel="0" collapsed="false"/>
    <row r="4" customFormat="false" ht="30" hidden="false" customHeight="true" outlineLevel="0" collapsed="false">
      <c r="B4" s="52" t="s">
        <v>234</v>
      </c>
      <c r="C4" s="36" t="s">
        <v>235</v>
      </c>
      <c r="D4" s="53" t="s">
        <v>236</v>
      </c>
      <c r="E4" s="54" t="s">
        <v>237</v>
      </c>
      <c r="F4" s="55" t="s">
        <v>238</v>
      </c>
      <c r="G4" s="56" t="s">
        <v>239</v>
      </c>
    </row>
    <row r="5" customFormat="false" ht="39.75" hidden="false" customHeight="true" outlineLevel="0" collapsed="false">
      <c r="B5" s="57" t="n">
        <f aca="false">COUNTA('🔍 Identification AES'!B4:B25)</f>
        <v>12</v>
      </c>
      <c r="C5" s="58" t="n">
        <f aca="false">COUNTA('⚠️ AES Significatifs'!B5:B20)</f>
        <v>6</v>
      </c>
      <c r="D5" s="59" t="n">
        <f aca="false">COUNTIF('📅 Plan d''Actions'!G4:G20,"✅ Terminé")</f>
        <v>2</v>
      </c>
      <c r="E5" s="60" t="n">
        <f aca="false">COUNTIF('📅 Plan d''Actions'!G4:G20,"🔵 En cours")</f>
        <v>2</v>
      </c>
      <c r="F5" s="61" t="n">
        <f aca="false">COUNTIF('📅 Plan d''Actions'!G4:G20,"⚪ Planifié")</f>
        <v>4</v>
      </c>
      <c r="G5" s="62" t="n">
        <f aca="false">SUM('📅 Plan d''Actions'!H4:H20)</f>
        <v>207000</v>
      </c>
    </row>
    <row r="6" customFormat="false" ht="12" hidden="false" customHeight="true" outlineLevel="0" collapsed="false"/>
    <row r="7" customFormat="false" ht="24" hidden="false" customHeight="true" outlineLevel="0" collapsed="false">
      <c r="B7" s="7" t="s">
        <v>240</v>
      </c>
      <c r="C7" s="7"/>
    </row>
    <row r="8" customFormat="false" ht="21.75" hidden="false" customHeight="true" outlineLevel="0" collapsed="false">
      <c r="B8" s="63" t="s">
        <v>241</v>
      </c>
      <c r="C8" s="63" t="s">
        <v>93</v>
      </c>
      <c r="D8" s="63" t="s">
        <v>102</v>
      </c>
      <c r="E8" s="63" t="s">
        <v>242</v>
      </c>
      <c r="F8" s="63" t="s">
        <v>69</v>
      </c>
      <c r="G8" s="63" t="s">
        <v>243</v>
      </c>
    </row>
    <row r="9" customFormat="false" ht="21.75" hidden="false" customHeight="true" outlineLevel="0" collapsed="false">
      <c r="B9" s="17" t="s">
        <v>244</v>
      </c>
      <c r="C9" s="17" t="s">
        <v>245</v>
      </c>
      <c r="D9" s="17" t="s">
        <v>246</v>
      </c>
      <c r="E9" s="17" t="s">
        <v>246</v>
      </c>
      <c r="F9" s="17" t="s">
        <v>246</v>
      </c>
      <c r="G9" s="17" t="s">
        <v>247</v>
      </c>
    </row>
    <row r="11" customFormat="false" ht="24" hidden="false" customHeight="true" outlineLevel="0" collapsed="false">
      <c r="B11" s="7" t="s">
        <v>248</v>
      </c>
      <c r="C11" s="7"/>
    </row>
    <row r="12" customFormat="false" ht="19.5" hidden="false" customHeight="true" outlineLevel="0" collapsed="false">
      <c r="B12" s="64" t="s">
        <v>249</v>
      </c>
      <c r="C12" s="64"/>
      <c r="D12" s="64"/>
      <c r="E12" s="65" t="s">
        <v>250</v>
      </c>
      <c r="F12" s="65"/>
      <c r="G12" s="66" t="s">
        <v>251</v>
      </c>
    </row>
    <row r="13" customFormat="false" ht="19.5" hidden="false" customHeight="true" outlineLevel="0" collapsed="false">
      <c r="B13" s="67" t="s">
        <v>252</v>
      </c>
      <c r="C13" s="67"/>
      <c r="D13" s="67"/>
      <c r="E13" s="68" t="s">
        <v>253</v>
      </c>
      <c r="F13" s="68"/>
      <c r="G13" s="45" t="s">
        <v>254</v>
      </c>
    </row>
    <row r="14" customFormat="false" ht="19.5" hidden="false" customHeight="true" outlineLevel="0" collapsed="false">
      <c r="B14" s="64" t="s">
        <v>255</v>
      </c>
      <c r="C14" s="64"/>
      <c r="D14" s="64"/>
      <c r="E14" s="65" t="s">
        <v>256</v>
      </c>
      <c r="F14" s="65"/>
      <c r="G14" s="66" t="s">
        <v>257</v>
      </c>
    </row>
    <row r="15" customFormat="false" ht="19.5" hidden="false" customHeight="true" outlineLevel="0" collapsed="false">
      <c r="B15" s="67" t="s">
        <v>258</v>
      </c>
      <c r="C15" s="67"/>
      <c r="D15" s="67"/>
      <c r="E15" s="68" t="s">
        <v>253</v>
      </c>
      <c r="F15" s="68"/>
      <c r="G15" s="45" t="s">
        <v>259</v>
      </c>
    </row>
    <row r="16" customFormat="false" ht="19.5" hidden="false" customHeight="true" outlineLevel="0" collapsed="false">
      <c r="B16" s="67" t="s">
        <v>260</v>
      </c>
      <c r="C16" s="67"/>
      <c r="D16" s="67"/>
      <c r="E16" s="68" t="s">
        <v>253</v>
      </c>
      <c r="F16" s="68"/>
      <c r="G16" s="45" t="s">
        <v>254</v>
      </c>
    </row>
    <row r="17" customFormat="false" ht="19.5" hidden="false" customHeight="true" outlineLevel="0" collapsed="false">
      <c r="B17" s="69" t="s">
        <v>261</v>
      </c>
      <c r="C17" s="69"/>
      <c r="D17" s="69"/>
      <c r="E17" s="70" t="s">
        <v>262</v>
      </c>
      <c r="F17" s="70"/>
      <c r="G17" s="37" t="s">
        <v>263</v>
      </c>
    </row>
    <row r="20" customFormat="false" ht="18" hidden="false" customHeight="true" outlineLevel="0" collapsed="false">
      <c r="B20" s="71" t="s">
        <v>264</v>
      </c>
      <c r="C20" s="71"/>
      <c r="D20" s="71"/>
      <c r="E20" s="71"/>
      <c r="F20" s="71"/>
      <c r="G20" s="71"/>
    </row>
  </sheetData>
  <mergeCells count="16">
    <mergeCell ref="B2:C2"/>
    <mergeCell ref="B7:C7"/>
    <mergeCell ref="B11:C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2026-03-10T15:42:11Z</dcterms:created>
  <dc:creator>openpyxl</dc:creator>
  <dc:description/>
  <dc:language>en-US</dc:language>
  <cp:lastModifiedBy/>
  <dcterms:modified xsi:type="dcterms:W3CDTF">2026-03-10T15:42:11Z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